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Videnska85 - Výměna oken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'Videnska85 - Výměna oken ...'!$C$124:$K$196</definedName>
    <definedName name="_xlnm.Print_Area" localSheetId="1">'Videnska85 - Výměna oken ...'!$C$4:$J$76,'Videnska85 - Výměna oken ...'!$C$82:$J$108,'Videnska85 - Výměna oken ...'!$C$114:$K$196</definedName>
    <definedName name="_xlnm.Print_Titles" localSheetId="1">'Videnska85 - Výměna oken ...'!$124:$124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96"/>
  <c r="BH196"/>
  <c r="BG196"/>
  <c r="BF196"/>
  <c r="T196"/>
  <c r="T195"/>
  <c r="R196"/>
  <c r="R195"/>
  <c r="P196"/>
  <c r="P195"/>
  <c r="BI194"/>
  <c r="BH194"/>
  <c r="BG194"/>
  <c r="BF194"/>
  <c r="T194"/>
  <c r="T193"/>
  <c r="T192"/>
  <c r="R194"/>
  <c r="R193"/>
  <c r="R192"/>
  <c r="P194"/>
  <c r="P193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0"/>
  <c r="J89"/>
  <c r="F89"/>
  <c r="F87"/>
  <c r="E85"/>
  <c r="J16"/>
  <c r="E16"/>
  <c r="F90"/>
  <c r="J15"/>
  <c r="J10"/>
  <c r="J119"/>
  <c i="1" r="L90"/>
  <c r="AM90"/>
  <c r="AM89"/>
  <c r="L89"/>
  <c r="AM87"/>
  <c r="L87"/>
  <c r="L85"/>
  <c r="L84"/>
  <c i="2" r="J194"/>
  <c r="J157"/>
  <c r="BK141"/>
  <c r="J144"/>
  <c r="BK196"/>
  <c r="BK144"/>
  <c r="J187"/>
  <c r="J169"/>
  <c r="J156"/>
  <c r="BK130"/>
  <c r="BK159"/>
  <c r="BK174"/>
  <c r="BK153"/>
  <c r="BK136"/>
  <c r="J196"/>
  <c r="J180"/>
  <c r="J148"/>
  <c r="J133"/>
  <c r="BK187"/>
  <c r="J172"/>
  <c r="J149"/>
  <c r="BK133"/>
  <c r="BK149"/>
  <c r="J183"/>
  <c r="BK132"/>
  <c r="J128"/>
  <c r="J189"/>
  <c r="J132"/>
  <c r="J181"/>
  <c r="BK176"/>
  <c r="BK180"/>
  <c r="BK137"/>
  <c r="J137"/>
  <c r="BK157"/>
  <c r="J177"/>
  <c r="J141"/>
  <c r="BK152"/>
  <c r="J153"/>
  <c r="J176"/>
  <c r="BK191"/>
  <c r="BK139"/>
  <c r="BK147"/>
  <c r="BK181"/>
  <c r="J146"/>
  <c r="J130"/>
  <c r="BK128"/>
  <c r="BK183"/>
  <c r="BK163"/>
  <c r="BK134"/>
  <c r="J165"/>
  <c r="BK154"/>
  <c r="BK179"/>
  <c r="BK165"/>
  <c r="J154"/>
  <c r="J174"/>
  <c r="J191"/>
  <c r="BK146"/>
  <c r="J163"/>
  <c r="J167"/>
  <c r="BK156"/>
  <c r="BK184"/>
  <c r="J159"/>
  <c r="J134"/>
  <c r="J147"/>
  <c r="J184"/>
  <c r="BK177"/>
  <c r="J152"/>
  <c r="BK167"/>
  <c r="BK148"/>
  <c r="BK169"/>
  <c r="J185"/>
  <c r="BK172"/>
  <c r="BK189"/>
  <c r="J179"/>
  <c r="J162"/>
  <c r="J136"/>
  <c r="BK194"/>
  <c r="J139"/>
  <c r="BK185"/>
  <c r="BK162"/>
  <c i="1" r="AS94"/>
  <c i="2" l="1" r="T127"/>
  <c r="R143"/>
  <c r="P151"/>
  <c r="P161"/>
  <c r="R171"/>
  <c r="P186"/>
  <c r="R127"/>
  <c r="T143"/>
  <c r="R151"/>
  <c r="R161"/>
  <c r="BK171"/>
  <c r="J171"/>
  <c r="J103"/>
  <c r="BK186"/>
  <c r="J186"/>
  <c r="J104"/>
  <c r="BK127"/>
  <c r="J127"/>
  <c r="J96"/>
  <c r="BK143"/>
  <c r="J143"/>
  <c r="J97"/>
  <c r="P143"/>
  <c r="T151"/>
  <c r="P171"/>
  <c r="R186"/>
  <c r="P127"/>
  <c r="P126"/>
  <c r="BK151"/>
  <c r="J151"/>
  <c r="J98"/>
  <c r="BK161"/>
  <c r="J161"/>
  <c r="J101"/>
  <c r="T161"/>
  <c r="T171"/>
  <c r="T186"/>
  <c r="BK168"/>
  <c r="J168"/>
  <c r="J102"/>
  <c r="BK193"/>
  <c r="J193"/>
  <c r="J106"/>
  <c r="BK158"/>
  <c r="J158"/>
  <c r="J99"/>
  <c r="BK195"/>
  <c r="J195"/>
  <c r="J107"/>
  <c r="J87"/>
  <c r="BE132"/>
  <c r="BE139"/>
  <c r="BE146"/>
  <c r="BE152"/>
  <c r="F122"/>
  <c r="BE130"/>
  <c r="BE128"/>
  <c r="BE133"/>
  <c r="BE147"/>
  <c r="BE159"/>
  <c r="BE163"/>
  <c r="BE167"/>
  <c r="BE172"/>
  <c r="BE137"/>
  <c r="BE153"/>
  <c r="BE156"/>
  <c r="BE157"/>
  <c r="BE162"/>
  <c r="BE176"/>
  <c r="BE177"/>
  <c r="BE181"/>
  <c r="BE184"/>
  <c r="BE185"/>
  <c r="BE194"/>
  <c r="BE165"/>
  <c r="BE174"/>
  <c r="BE180"/>
  <c r="BE183"/>
  <c r="BE189"/>
  <c r="BE196"/>
  <c r="BE134"/>
  <c r="BE136"/>
  <c r="BE148"/>
  <c r="BE149"/>
  <c r="BE141"/>
  <c r="BE144"/>
  <c r="BE154"/>
  <c r="BE169"/>
  <c r="BE179"/>
  <c r="BE187"/>
  <c r="BE191"/>
  <c r="F35"/>
  <c i="1" r="BD95"/>
  <c r="BD94"/>
  <c r="W33"/>
  <c i="2" r="F33"/>
  <c i="1" r="BB95"/>
  <c r="BB94"/>
  <c r="AX94"/>
  <c i="2" r="J32"/>
  <c i="1" r="AW95"/>
  <c i="2" r="F32"/>
  <c i="1" r="BA95"/>
  <c r="BA94"/>
  <c r="W30"/>
  <c i="2" r="F34"/>
  <c i="1" r="BC95"/>
  <c r="BC94"/>
  <c r="W32"/>
  <c i="2" l="1" r="R160"/>
  <c r="T160"/>
  <c r="R126"/>
  <c r="R125"/>
  <c r="P160"/>
  <c r="P125"/>
  <c i="1" r="AU95"/>
  <c i="2" r="T126"/>
  <c r="T125"/>
  <c r="BK192"/>
  <c r="J192"/>
  <c r="J105"/>
  <c r="BK126"/>
  <c r="J126"/>
  <c r="J95"/>
  <c r="BK160"/>
  <c r="J160"/>
  <c r="J100"/>
  <c r="J31"/>
  <c i="1" r="AV95"/>
  <c r="AT95"/>
  <c r="AY94"/>
  <c r="AW94"/>
  <c r="AK30"/>
  <c i="2" r="F31"/>
  <c i="1" r="AZ95"/>
  <c r="AZ94"/>
  <c r="W29"/>
  <c r="W31"/>
  <c r="AU94"/>
  <c i="2" l="1" r="BK125"/>
  <c r="J125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<sst xmlns="http://schemas.openxmlformats.org/spreadsheetml/2006/main">
  <si>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</si>
  <si>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</si>
  <si>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</si>
  <si>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</si>
  <si>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{7c5aa9b5-8bee-4cc4-98cd-d6ca08d2c674}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</si>
  <si>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</si>
  <si>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</si>
  <si>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</si>
  <si>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</si>
  <si>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</si>
  <si>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</si>
  <si>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</si>
  <si>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</si>
  <si>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</si>
  <si>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Videnska85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</si>
  <si>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</si>
  <si>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</si>
  <si>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v 1.PP do ulice-4 okna</t>
  </si>
  <si>
    <t>KSO:</t>
  </si>
  <si>
    <t>CC-CZ:</t>
  </si>
  <si>
    <t>Místo:</t>
  </si>
  <si>
    <t>ZUŠ Vídeňská 85, Brno</t>
  </si>
  <si>
    <t>Datum:</t>
  </si>
  <si>
    <t>25. 7. 2025</t>
  </si>
  <si>
    <t>Zadavatel:</t>
  </si>
  <si>
    <t>IČ:</t>
  </si>
  <si>
    <t>MmBrna, OSM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</si>
  <si>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</si>
  <si>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</si>
  <si>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</si>
  <si>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</si>
  <si>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</si>
  <si>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</si>
  <si>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</si>
  <si>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</si>
  <si>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</si>
  <si>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</si>
  <si>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</si>
  <si>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</si>
  <si>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</si>
  <si>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</si>
  <si>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</si>
  <si>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</si>
  <si>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</si>
  <si>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</si>
  <si>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</si>
  <si>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</si>
  <si>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</si>
  <si>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</si>
  <si>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</si>
  <si>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</si>
  <si>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</si>
  <si>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</si>
  <si>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</si>
  <si>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</si>
  <si>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</si>
  <si>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</si>
  <si>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</si>
  <si>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</si>
  <si>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</si>
  <si>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</si>
  <si>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</si>
  <si>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</si>
  <si>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</si>
  <si>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</si>
  <si>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</si>
  <si>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</si>
  <si>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</si>
  <si>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</si>
  <si>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</si>
  <si>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</si>
  <si>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</si>
  <si>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</si>
  <si>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</si>
  <si>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</si>
  <si>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</si>
  <si>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</si>
  <si>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</si>
  <si>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</si>
  <si>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</si>
  <si>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</si>
  <si>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</si>
  <si>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</si>
  <si>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</si>
  <si>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</si>
  <si>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</si>
  <si>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</si>
  <si>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</si>
  <si>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</si>
  <si>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</si>
  <si>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</si>
  <si>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</si>
  <si>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</si>
  <si>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</si>
  <si>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</si>
  <si>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</si>
  <si>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</si>
  <si>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</si>
  <si>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</si>
  <si>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</si>
  <si>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</si>
  <si>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</si>
  <si>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</si>
  <si>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</si>
  <si>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</si>
  <si>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</si>
  <si>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</si>
  <si>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</si>
  <si>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</si>
  <si>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</si>
  <si>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</si>
  <si>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</si>
  <si>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</si>
  <si>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</si>
  <si>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</si>
  <si>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</si>
  <si>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</si>
  <si>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</si>
  <si>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</si>
  <si>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</si>
  <si>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</si>
  <si>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611135101</t>
  </si>
  <si>
    <t>Hrubá výplň rýh ve stropech maltou jakékoli šířky rýhy</t>
  </si>
  <si>
    <t>m2</t>
  </si>
  <si>
    <t>CS ÚRS 2025 02</t>
  </si>
  <si>
    <t>4</t>
  </si>
  <si>
    <t>1816339779</t>
  </si>
  <si>
    <t>VV</t>
  </si>
  <si>
    <t>0,95*0,2*4</t>
  </si>
  <si>
    <t>612135101</t>
  </si>
  <si>
    <t>Hrubá výplň rýh ve stěnách maltou jakékoli šířky rýhy</t>
  </si>
  <si>
    <t>-185832313</t>
  </si>
  <si>
    <t>(1,35)*2*0,2*4</t>
  </si>
  <si>
    <t>3</t>
  </si>
  <si>
    <t>612-pc 1</t>
  </si>
  <si>
    <t>Úprava ostění po demontáži oken</t>
  </si>
  <si>
    <t>kus</t>
  </si>
  <si>
    <t>-1876939598</t>
  </si>
  <si>
    <t>612142001</t>
  </si>
  <si>
    <t>Pletivo sklovláknité vnitřních stěn vtlačené do tmelu</t>
  </si>
  <si>
    <t>-1729209452</t>
  </si>
  <si>
    <t>5</t>
  </si>
  <si>
    <t>612325302</t>
  </si>
  <si>
    <t>Vápenocementová štuková omítka ostění nebo nadpraží</t>
  </si>
  <si>
    <t>-1637690988</t>
  </si>
  <si>
    <t>(0,95+1,35*2)*0,5*4</t>
  </si>
  <si>
    <t>612-pc2</t>
  </si>
  <si>
    <t>Doplnění špalet v exterieru včetně zapravení</t>
  </si>
  <si>
    <t>1418721732</t>
  </si>
  <si>
    <t>7</t>
  </si>
  <si>
    <t>619991005</t>
  </si>
  <si>
    <t>Zakrytí stěny PE fólií</t>
  </si>
  <si>
    <t>-1343758595</t>
  </si>
  <si>
    <t>1,0*1,35*4</t>
  </si>
  <si>
    <t>8</t>
  </si>
  <si>
    <t>619995001</t>
  </si>
  <si>
    <t>Začištění omítek kolem oken, dveří, podlah nebo obkladů</t>
  </si>
  <si>
    <t>m</t>
  </si>
  <si>
    <t>-672262303</t>
  </si>
  <si>
    <t>(0,95+1,35)*2*4</t>
  </si>
  <si>
    <t>9</t>
  </si>
  <si>
    <t>632450124</t>
  </si>
  <si>
    <t>Vyrovnávací cementový potěr tl přes 40 do 50 mm ze suchých směsí provedený v pásu</t>
  </si>
  <si>
    <t>-323277078</t>
  </si>
  <si>
    <t>1,0*0,5*4</t>
  </si>
  <si>
    <t>Ostatní konstrukce a práce, bourání</t>
  </si>
  <si>
    <t>10</t>
  </si>
  <si>
    <t>949101111</t>
  </si>
  <si>
    <t>Lešení pomocné pro objekty pozemních staveb s lešeňovou podlahou v do 1,2 m zatížení do 150 kg/m2</t>
  </si>
  <si>
    <t>-1553451876</t>
  </si>
  <si>
    <t>1,5*1,2*4</t>
  </si>
  <si>
    <t>11</t>
  </si>
  <si>
    <t>952901111</t>
  </si>
  <si>
    <t>Vyčištění budov bytové a občanské výstavby při výšce podlaží do 4 m</t>
  </si>
  <si>
    <t>sada</t>
  </si>
  <si>
    <t>-1028033747</t>
  </si>
  <si>
    <t>952902021</t>
  </si>
  <si>
    <t>Zakrytí podlah u oken</t>
  </si>
  <si>
    <t>1504476800</t>
  </si>
  <si>
    <t>13</t>
  </si>
  <si>
    <t>952-pc 1</t>
  </si>
  <si>
    <t>Přisekání celoobvodové cihly bránící k osazení nového okna</t>
  </si>
  <si>
    <t>1466751597</t>
  </si>
  <si>
    <t>14</t>
  </si>
  <si>
    <t>968062354</t>
  </si>
  <si>
    <t>Vybourání dřevěných rámů oken dvojitých včetně křídel pl do 1 m2</t>
  </si>
  <si>
    <t>-2129736854</t>
  </si>
  <si>
    <t>0,95*1,35*4</t>
  </si>
  <si>
    <t>997</t>
  </si>
  <si>
    <t>Doprava suti a vybouraných hmot</t>
  </si>
  <si>
    <t>15</t>
  </si>
  <si>
    <t>997013211</t>
  </si>
  <si>
    <t>Vnitrostaveništní doprava suti a vybouraných hmot pro budovy v do 6 m ručně</t>
  </si>
  <si>
    <t>t</t>
  </si>
  <si>
    <t>-1745930798</t>
  </si>
  <si>
    <t>16</t>
  </si>
  <si>
    <t>997013501</t>
  </si>
  <si>
    <t>Odvoz suti a vybouraných hmot na skládku nebo meziskládku do 1 km se složením</t>
  </si>
  <si>
    <t>1933673932</t>
  </si>
  <si>
    <t>17</t>
  </si>
  <si>
    <t>997013509</t>
  </si>
  <si>
    <t>Příplatek k odvozu suti a vybouraných hmot na skládku ZKD 1 km přes 1 km</t>
  </si>
  <si>
    <t>453713485</t>
  </si>
  <si>
    <t>0,617714285714286*14 'Přepočtené koeficientem množství</t>
  </si>
  <si>
    <t>18</t>
  </si>
  <si>
    <t>997013804</t>
  </si>
  <si>
    <t>Poplatek za uložení na skládce (skládkovné) stavebního odpadu ze skla kód odpadu 17 02 02-okna</t>
  </si>
  <si>
    <t>-47343255</t>
  </si>
  <si>
    <t>19</t>
  </si>
  <si>
    <t>997013869</t>
  </si>
  <si>
    <t>Poplatek za uložení stavebního odpadu na recyklační skládce (skládkovné) ze směsí betonu, cihel a keramických výrobků kód odpadu 17 01 07</t>
  </si>
  <si>
    <t>-1845973570</t>
  </si>
  <si>
    <t>998</t>
  </si>
  <si>
    <t>Přesun hmot</t>
  </si>
  <si>
    <t>20</t>
  </si>
  <si>
    <t>998018001</t>
  </si>
  <si>
    <t>Přesun hmot pro budovy ruční pro budovy v do 6 m</t>
  </si>
  <si>
    <t>342426391</t>
  </si>
  <si>
    <t>PSV</t>
  </si>
  <si>
    <t>Práce a dodávky PSV</t>
  </si>
  <si>
    <t>766</t>
  </si>
  <si>
    <t>Konstrukce truhlářské</t>
  </si>
  <si>
    <t>766-pc 1</t>
  </si>
  <si>
    <t xml:space="preserve">D+m okno 950/1300mm  plast v barvě hněda/ bílá,zasklené trojsklem,otevíravé a sklopné vč.lišt-přeměřit na stavbě </t>
  </si>
  <si>
    <t>-446413545</t>
  </si>
  <si>
    <t>22</t>
  </si>
  <si>
    <t>766-pc 2</t>
  </si>
  <si>
    <t>D+m parapet vnitřní z DTD s povrchovou úpravou lamino v barvě bílá</t>
  </si>
  <si>
    <t>-1052939611</t>
  </si>
  <si>
    <t>1,0*4</t>
  </si>
  <si>
    <t>23</t>
  </si>
  <si>
    <t xml:space="preserve">766-pc  3</t>
  </si>
  <si>
    <t xml:space="preserve">D+m žaluzie na okno 950/1350mm-přeměřit na stavbě </t>
  </si>
  <si>
    <t>1408208417</t>
  </si>
  <si>
    <t>24</t>
  </si>
  <si>
    <t>998766201</t>
  </si>
  <si>
    <t>Přesun hmot procentní pro kce truhlářské v objektech v do 6 m</t>
  </si>
  <si>
    <t>%</t>
  </si>
  <si>
    <t>-177874929</t>
  </si>
  <si>
    <t>781</t>
  </si>
  <si>
    <t>Dokončovací práce - obklady</t>
  </si>
  <si>
    <t>25</t>
  </si>
  <si>
    <t>781473810</t>
  </si>
  <si>
    <t>Demontáž obkladů -parapetů z obkladaček keramických nebo dřevěných</t>
  </si>
  <si>
    <t>-14195051</t>
  </si>
  <si>
    <t>1,0*0,3*4</t>
  </si>
  <si>
    <t>783</t>
  </si>
  <si>
    <t>Dokončovací práce - nátěry</t>
  </si>
  <si>
    <t>26</t>
  </si>
  <si>
    <t>783306801</t>
  </si>
  <si>
    <t>Odstranění nátěru ze zámečnických konstrukcí obroušením</t>
  </si>
  <si>
    <t>-1658267280</t>
  </si>
  <si>
    <t>27</t>
  </si>
  <si>
    <t>783401311</t>
  </si>
  <si>
    <t>Odmaštění klempířských konstrukcí vodou ředitelným odmašťovačem před provedením nátěru</t>
  </si>
  <si>
    <t>643122825</t>
  </si>
  <si>
    <t>1,0*0,35*4</t>
  </si>
  <si>
    <t>28</t>
  </si>
  <si>
    <t>783301311</t>
  </si>
  <si>
    <t>Odmaštění zámečnických konstrukcí vodou ředitelným odmašťovačem</t>
  </si>
  <si>
    <t>-424880206</t>
  </si>
  <si>
    <t>29</t>
  </si>
  <si>
    <t>783314201</t>
  </si>
  <si>
    <t>Základní antikorozní jednonásobný syntetický standardní nátěr zámečnických konstrukcí</t>
  </si>
  <si>
    <t>-953879341</t>
  </si>
  <si>
    <t>30</t>
  </si>
  <si>
    <t>783315101</t>
  </si>
  <si>
    <t>Mezinátěr jednonásobný syntetický standardní zámečnických konstrukcí</t>
  </si>
  <si>
    <t>1564370334</t>
  </si>
  <si>
    <t>31</t>
  </si>
  <si>
    <t>783317101</t>
  </si>
  <si>
    <t>Krycí jednonásobný syntetický standardní nátěr zámečnických konstrukcí</t>
  </si>
  <si>
    <t>-22810747</t>
  </si>
  <si>
    <t>32</t>
  </si>
  <si>
    <t>783406801</t>
  </si>
  <si>
    <t>Odstranění nátěrů z klempířských konstrukcí obroušením</t>
  </si>
  <si>
    <t>375463612</t>
  </si>
  <si>
    <t>1*0,35*4</t>
  </si>
  <si>
    <t>33</t>
  </si>
  <si>
    <t>783414201</t>
  </si>
  <si>
    <t>Základní antikorozní jednonásobný syntetický nátěr klempířských konstrukcí</t>
  </si>
  <si>
    <t>-357707332</t>
  </si>
  <si>
    <t>34</t>
  </si>
  <si>
    <t>783415101</t>
  </si>
  <si>
    <t>Mezinátěr syntetický jednonásobný mezinátěr klempířských konstrukcí</t>
  </si>
  <si>
    <t>156444098</t>
  </si>
  <si>
    <t>35</t>
  </si>
  <si>
    <t>783417101</t>
  </si>
  <si>
    <t>Krycí jednonásobný syntetický nátěr klempířských konstrukcí</t>
  </si>
  <si>
    <t>-1486844877</t>
  </si>
  <si>
    <t>784</t>
  </si>
  <si>
    <t>Dokončovací práce - malby a tapety</t>
  </si>
  <si>
    <t>36</t>
  </si>
  <si>
    <t>784171111</t>
  </si>
  <si>
    <t>Zakrytí vnitřních ploch stěn v místnostech v do 3,80 m</t>
  </si>
  <si>
    <t>-1707395481</t>
  </si>
  <si>
    <t>1*1,35*4</t>
  </si>
  <si>
    <t>37</t>
  </si>
  <si>
    <t>M</t>
  </si>
  <si>
    <t>58124842</t>
  </si>
  <si>
    <t>fólie pro malířské potřeby zakrývací tl 7µ 4x5m</t>
  </si>
  <si>
    <t>-713803531</t>
  </si>
  <si>
    <t>5,4*1,05 'Přepočtené koeficientem množství</t>
  </si>
  <si>
    <t>38</t>
  </si>
  <si>
    <t>784-pc 1</t>
  </si>
  <si>
    <t>Vymalování ostění u okna</t>
  </si>
  <si>
    <t>-1339444288</t>
  </si>
  <si>
    <t>VRN</t>
  </si>
  <si>
    <t>Vedlejší rozpočtové náklady</t>
  </si>
  <si>
    <t>VRN3</t>
  </si>
  <si>
    <t>Zařízení staveniště</t>
  </si>
  <si>
    <t>39</t>
  </si>
  <si>
    <t>030001000</t>
  </si>
  <si>
    <t>Zařízení staveniště 1%</t>
  </si>
  <si>
    <t>1024</t>
  </si>
  <si>
    <t>-84996985</t>
  </si>
  <si>
    <t>VRN6</t>
  </si>
  <si>
    <t>Územní vlivy</t>
  </si>
  <si>
    <t>40</t>
  </si>
  <si>
    <t>060001000</t>
  </si>
  <si>
    <t>Územní vlivy 3,2%</t>
  </si>
  <si>
    <t>-1052962123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</si>
</sst>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113</xdr:row>
      <xdr:rowOff>0</xdr:rowOff>
    </xdr:from>
    <xdr:to>
      <xdr:col>9</xdr:col>
      <xdr:colOff>1215390</xdr:colOff>
      <xdr:row>117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31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34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39</v>
      </c>
      <c r="E29" s="3"/>
      <c r="F29" s="29" t="s">
        <v>40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41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42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43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50</v>
      </c>
      <c r="AI60" s="38"/>
      <c r="AJ60" s="38"/>
      <c r="AK60" s="38"/>
      <c r="AL60" s="38"/>
      <c r="AM60" s="55" t="s">
        <v>51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50</v>
      </c>
      <c r="AI75" s="38"/>
      <c r="AJ75" s="38"/>
      <c r="AK75" s="38"/>
      <c r="AL75" s="38"/>
      <c r="AM75" s="55" t="s">
        <v>51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Videnska85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Výměna oken v 1.PP do ulice-4 okna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ZUŠ Vídeňská 85, 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25. 7. 2025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MmBrna, OSM Husova 3,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Radka Volková</v>
      </c>
      <c r="AN89" s="4"/>
      <c r="AO89" s="4"/>
      <c r="AP89" s="4"/>
      <c r="AQ89" s="35"/>
      <c r="AR89" s="36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Radka Volková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6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74</v>
      </c>
      <c r="BT94" s="99" t="s">
        <v>75</v>
      </c>
      <c r="BV94" s="99" t="s">
        <v>76</v>
      </c>
      <c r="BW94" s="99" t="s">
        <v>4</v>
      </c>
      <c r="BX94" s="99" t="s">
        <v>77</v>
      </c>
      <c r="CL94" s="99" t="s">
        <v>1</v>
      </c>
    </row>
    <row r="95" s="7" customFormat="1" ht="24.75" customHeight="1">
      <c r="A95" s="100" t="s">
        <v>78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'Videnska85 - Výměna oken 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79</v>
      </c>
      <c r="AR95" s="101"/>
      <c r="AS95" s="107">
        <v>0</v>
      </c>
      <c r="AT95" s="108">
        <f>ROUND(SUM(AV95:AW95),2)</f>
        <v>0</v>
      </c>
      <c r="AU95" s="109">
        <f>'Videnska85 - Výměna oken ...'!P125</f>
        <v>0</v>
      </c>
      <c r="AV95" s="108">
        <f>'Videnska85 - Výměna oken ...'!J31</f>
        <v>0</v>
      </c>
      <c r="AW95" s="108">
        <f>'Videnska85 - Výměna oken ...'!J32</f>
        <v>0</v>
      </c>
      <c r="AX95" s="108">
        <f>'Videnska85 - Výměna oken ...'!J33</f>
        <v>0</v>
      </c>
      <c r="AY95" s="108">
        <f>'Videnska85 - Výměna oken ...'!J34</f>
        <v>0</v>
      </c>
      <c r="AZ95" s="108">
        <f>'Videnska85 - Výměna oken ...'!F31</f>
        <v>0</v>
      </c>
      <c r="BA95" s="108">
        <f>'Videnska85 - Výměna oken ...'!F32</f>
        <v>0</v>
      </c>
      <c r="BB95" s="108">
        <f>'Videnska85 - Výměna oken ...'!F33</f>
        <v>0</v>
      </c>
      <c r="BC95" s="108">
        <f>'Videnska85 - Výměna oken ...'!F34</f>
        <v>0</v>
      </c>
      <c r="BD95" s="110">
        <f>'Videnska85 - Výměna oken ...'!F35</f>
        <v>0</v>
      </c>
      <c r="BE95" s="7"/>
      <c r="BT95" s="111" t="s">
        <v>80</v>
      </c>
      <c r="BU95" s="111" t="s">
        <v>81</v>
      </c>
      <c r="BV95" s="111" t="s">
        <v>76</v>
      </c>
      <c r="BW95" s="111" t="s">
        <v>4</v>
      </c>
      <c r="BX95" s="111" t="s">
        <v>77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Videnska85 - Výměna oken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83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25. 7. 2025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">
        <v>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">
        <v>26</v>
      </c>
      <c r="F13" s="35"/>
      <c r="G13" s="35"/>
      <c r="H13" s="35"/>
      <c r="I13" s="29" t="s">
        <v>27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28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27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30</v>
      </c>
      <c r="E18" s="35"/>
      <c r="F18" s="35"/>
      <c r="G18" s="35"/>
      <c r="H18" s="35"/>
      <c r="I18" s="29" t="s">
        <v>25</v>
      </c>
      <c r="J18" s="24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">
        <v>31</v>
      </c>
      <c r="F19" s="35"/>
      <c r="G19" s="35"/>
      <c r="H19" s="35"/>
      <c r="I19" s="29" t="s">
        <v>27</v>
      </c>
      <c r="J19" s="24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33</v>
      </c>
      <c r="E21" s="35"/>
      <c r="F21" s="35"/>
      <c r="G21" s="35"/>
      <c r="H21" s="35"/>
      <c r="I21" s="29" t="s">
        <v>25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">
        <v>31</v>
      </c>
      <c r="F22" s="35"/>
      <c r="G22" s="35"/>
      <c r="H22" s="35"/>
      <c r="I22" s="29" t="s">
        <v>27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34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35</v>
      </c>
      <c r="E28" s="35"/>
      <c r="F28" s="35"/>
      <c r="G28" s="35"/>
      <c r="H28" s="35"/>
      <c r="I28" s="35"/>
      <c r="J28" s="93">
        <f>ROUND(J125,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37</v>
      </c>
      <c r="G30" s="35"/>
      <c r="H30" s="35"/>
      <c r="I30" s="40" t="s">
        <v>36</v>
      </c>
      <c r="J30" s="40" t="s">
        <v>38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39</v>
      </c>
      <c r="E31" s="29" t="s">
        <v>40</v>
      </c>
      <c r="F31" s="118">
        <f>ROUND((SUM(BE125:BE196)),  2)</f>
        <v>0</v>
      </c>
      <c r="G31" s="35"/>
      <c r="H31" s="35"/>
      <c r="I31" s="119">
        <v>0.20999999999999999</v>
      </c>
      <c r="J31" s="118">
        <f>ROUND(((SUM(BE125:BE196))*I31),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41</v>
      </c>
      <c r="F32" s="118">
        <f>ROUND((SUM(BF125:BF196)),  2)</f>
        <v>0</v>
      </c>
      <c r="G32" s="35"/>
      <c r="H32" s="35"/>
      <c r="I32" s="119">
        <v>0.12</v>
      </c>
      <c r="J32" s="118">
        <f>ROUND(((SUM(BF125:BF196))*I32),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42</v>
      </c>
      <c r="F33" s="118">
        <f>ROUND((SUM(BG125:BG196)),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43</v>
      </c>
      <c r="F34" s="118">
        <f>ROUND((SUM(BH125:BH196)),  2)</f>
        <v>0</v>
      </c>
      <c r="G34" s="35"/>
      <c r="H34" s="35"/>
      <c r="I34" s="119">
        <v>0.12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44</v>
      </c>
      <c r="F35" s="118">
        <f>ROUND((SUM(BI125:BI196)),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45</v>
      </c>
      <c r="E37" s="78"/>
      <c r="F37" s="78"/>
      <c r="G37" s="122" t="s">
        <v>46</v>
      </c>
      <c r="H37" s="123" t="s">
        <v>47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50</v>
      </c>
      <c r="E61" s="38"/>
      <c r="F61" s="126" t="s">
        <v>51</v>
      </c>
      <c r="G61" s="55" t="s">
        <v>50</v>
      </c>
      <c r="H61" s="38"/>
      <c r="I61" s="38"/>
      <c r="J61" s="127" t="s">
        <v>51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50</v>
      </c>
      <c r="E76" s="38"/>
      <c r="F76" s="126" t="s">
        <v>51</v>
      </c>
      <c r="G76" s="55" t="s">
        <v>50</v>
      </c>
      <c r="H76" s="38"/>
      <c r="I76" s="38"/>
      <c r="J76" s="127" t="s">
        <v>51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64" t="str">
        <f>E7</f>
        <v>Výměna oken v 1.PP do ulice-4 okna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>ZUŠ Vídeňská 85, Brno</v>
      </c>
      <c r="G87" s="35"/>
      <c r="H87" s="35"/>
      <c r="I87" s="29" t="s">
        <v>22</v>
      </c>
      <c r="J87" s="66" t="str">
        <f>IF(J10="","",J10)</f>
        <v>25. 7. 2025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5"/>
      <c r="E89" s="35"/>
      <c r="F89" s="24" t="str">
        <f>E13</f>
        <v>MmBrna, OSM Husova 3, Brno</v>
      </c>
      <c r="G89" s="35"/>
      <c r="H89" s="35"/>
      <c r="I89" s="29" t="s">
        <v>30</v>
      </c>
      <c r="J89" s="33" t="str">
        <f>E19</f>
        <v>Radka Volková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5"/>
      <c r="E90" s="35"/>
      <c r="F90" s="24" t="str">
        <f>IF(E16="","",E16)</f>
        <v>Vyplň údaj</v>
      </c>
      <c r="G90" s="35"/>
      <c r="H90" s="35"/>
      <c r="I90" s="29" t="s">
        <v>33</v>
      </c>
      <c r="J90" s="33" t="str">
        <f>E22</f>
        <v>Radka Volková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85</v>
      </c>
      <c r="D92" s="120"/>
      <c r="E92" s="120"/>
      <c r="F92" s="120"/>
      <c r="G92" s="120"/>
      <c r="H92" s="120"/>
      <c r="I92" s="120"/>
      <c r="J92" s="129" t="s">
        <v>86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87</v>
      </c>
      <c r="D94" s="35"/>
      <c r="E94" s="35"/>
      <c r="F94" s="35"/>
      <c r="G94" s="35"/>
      <c r="H94" s="35"/>
      <c r="I94" s="35"/>
      <c r="J94" s="93">
        <f>J125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88</v>
      </c>
    </row>
    <row r="95" s="9" customFormat="1" ht="24.96" customHeight="1">
      <c r="A95" s="9"/>
      <c r="B95" s="131"/>
      <c r="C95" s="9"/>
      <c r="D95" s="132" t="s">
        <v>89</v>
      </c>
      <c r="E95" s="133"/>
      <c r="F95" s="133"/>
      <c r="G95" s="133"/>
      <c r="H95" s="133"/>
      <c r="I95" s="133"/>
      <c r="J95" s="134">
        <f>J126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90</v>
      </c>
      <c r="E96" s="137"/>
      <c r="F96" s="137"/>
      <c r="G96" s="137"/>
      <c r="H96" s="137"/>
      <c r="I96" s="137"/>
      <c r="J96" s="138">
        <f>J127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91</v>
      </c>
      <c r="E97" s="137"/>
      <c r="F97" s="137"/>
      <c r="G97" s="137"/>
      <c r="H97" s="137"/>
      <c r="I97" s="137"/>
      <c r="J97" s="138">
        <f>J143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92</v>
      </c>
      <c r="E98" s="137"/>
      <c r="F98" s="137"/>
      <c r="G98" s="137"/>
      <c r="H98" s="137"/>
      <c r="I98" s="137"/>
      <c r="J98" s="138">
        <f>J151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93</v>
      </c>
      <c r="E99" s="137"/>
      <c r="F99" s="137"/>
      <c r="G99" s="137"/>
      <c r="H99" s="137"/>
      <c r="I99" s="137"/>
      <c r="J99" s="138">
        <f>J158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94</v>
      </c>
      <c r="E100" s="133"/>
      <c r="F100" s="133"/>
      <c r="G100" s="133"/>
      <c r="H100" s="133"/>
      <c r="I100" s="133"/>
      <c r="J100" s="134">
        <f>J160</f>
        <v>0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95</v>
      </c>
      <c r="E101" s="137"/>
      <c r="F101" s="137"/>
      <c r="G101" s="137"/>
      <c r="H101" s="137"/>
      <c r="I101" s="137"/>
      <c r="J101" s="138">
        <f>J161</f>
        <v>0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96</v>
      </c>
      <c r="E102" s="137"/>
      <c r="F102" s="137"/>
      <c r="G102" s="137"/>
      <c r="H102" s="137"/>
      <c r="I102" s="137"/>
      <c r="J102" s="138">
        <f>J168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97</v>
      </c>
      <c r="E103" s="137"/>
      <c r="F103" s="137"/>
      <c r="G103" s="137"/>
      <c r="H103" s="137"/>
      <c r="I103" s="137"/>
      <c r="J103" s="138">
        <f>J171</f>
        <v>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5"/>
      <c r="C104" s="10"/>
      <c r="D104" s="136" t="s">
        <v>98</v>
      </c>
      <c r="E104" s="137"/>
      <c r="F104" s="137"/>
      <c r="G104" s="137"/>
      <c r="H104" s="137"/>
      <c r="I104" s="137"/>
      <c r="J104" s="138">
        <f>J186</f>
        <v>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1"/>
      <c r="C105" s="9"/>
      <c r="D105" s="132" t="s">
        <v>99</v>
      </c>
      <c r="E105" s="133"/>
      <c r="F105" s="133"/>
      <c r="G105" s="133"/>
      <c r="H105" s="133"/>
      <c r="I105" s="133"/>
      <c r="J105" s="134">
        <f>J192</f>
        <v>0</v>
      </c>
      <c r="K105" s="9"/>
      <c r="L105" s="13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35"/>
      <c r="C106" s="10"/>
      <c r="D106" s="136" t="s">
        <v>100</v>
      </c>
      <c r="E106" s="137"/>
      <c r="F106" s="137"/>
      <c r="G106" s="137"/>
      <c r="H106" s="137"/>
      <c r="I106" s="137"/>
      <c r="J106" s="138">
        <f>J193</f>
        <v>0</v>
      </c>
      <c r="K106" s="10"/>
      <c r="L106" s="13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5"/>
      <c r="C107" s="10"/>
      <c r="D107" s="136" t="s">
        <v>101</v>
      </c>
      <c r="E107" s="137"/>
      <c r="F107" s="137"/>
      <c r="G107" s="137"/>
      <c r="H107" s="137"/>
      <c r="I107" s="137"/>
      <c r="J107" s="138">
        <f>J195</f>
        <v>0</v>
      </c>
      <c r="K107" s="10"/>
      <c r="L107" s="13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102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64" t="str">
        <f>E7</f>
        <v>Výměna oken v 1.PP do ulice-4 okna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5"/>
      <c r="E119" s="35"/>
      <c r="F119" s="24" t="str">
        <f>F10</f>
        <v>ZUŠ Vídeňská 85, Brno</v>
      </c>
      <c r="G119" s="35"/>
      <c r="H119" s="35"/>
      <c r="I119" s="29" t="s">
        <v>22</v>
      </c>
      <c r="J119" s="66" t="str">
        <f>IF(J10="","",J10)</f>
        <v>25. 7. 2025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5"/>
      <c r="E121" s="35"/>
      <c r="F121" s="24" t="str">
        <f>E13</f>
        <v>MmBrna, OSM Husova 3, Brno</v>
      </c>
      <c r="G121" s="35"/>
      <c r="H121" s="35"/>
      <c r="I121" s="29" t="s">
        <v>30</v>
      </c>
      <c r="J121" s="33" t="str">
        <f>E19</f>
        <v>Radka Volková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5"/>
      <c r="E122" s="35"/>
      <c r="F122" s="24" t="str">
        <f>IF(E16="","",E16)</f>
        <v>Vyplň údaj</v>
      </c>
      <c r="G122" s="35"/>
      <c r="H122" s="35"/>
      <c r="I122" s="29" t="s">
        <v>33</v>
      </c>
      <c r="J122" s="33" t="str">
        <f>E22</f>
        <v>Radka Volková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39"/>
      <c r="B124" s="140"/>
      <c r="C124" s="141" t="s">
        <v>103</v>
      </c>
      <c r="D124" s="142" t="s">
        <v>60</v>
      </c>
      <c r="E124" s="142" t="s">
        <v>56</v>
      </c>
      <c r="F124" s="142" t="s">
        <v>57</v>
      </c>
      <c r="G124" s="142" t="s">
        <v>104</v>
      </c>
      <c r="H124" s="142" t="s">
        <v>105</v>
      </c>
      <c r="I124" s="142" t="s">
        <v>106</v>
      </c>
      <c r="J124" s="142" t="s">
        <v>86</v>
      </c>
      <c r="K124" s="143" t="s">
        <v>107</v>
      </c>
      <c r="L124" s="144"/>
      <c r="M124" s="83" t="s">
        <v>1</v>
      </c>
      <c r="N124" s="84" t="s">
        <v>39</v>
      </c>
      <c r="O124" s="84" t="s">
        <v>108</v>
      </c>
      <c r="P124" s="84" t="s">
        <v>109</v>
      </c>
      <c r="Q124" s="84" t="s">
        <v>110</v>
      </c>
      <c r="R124" s="84" t="s">
        <v>111</v>
      </c>
      <c r="S124" s="84" t="s">
        <v>112</v>
      </c>
      <c r="T124" s="85" t="s">
        <v>113</v>
      </c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</row>
    <row r="125" s="2" customFormat="1" ht="22.8" customHeight="1">
      <c r="A125" s="35"/>
      <c r="B125" s="36"/>
      <c r="C125" s="90" t="s">
        <v>114</v>
      </c>
      <c r="D125" s="35"/>
      <c r="E125" s="35"/>
      <c r="F125" s="35"/>
      <c r="G125" s="35"/>
      <c r="H125" s="35"/>
      <c r="I125" s="35"/>
      <c r="J125" s="145">
        <f>BK125</f>
        <v>0</v>
      </c>
      <c r="K125" s="35"/>
      <c r="L125" s="36"/>
      <c r="M125" s="86"/>
      <c r="N125" s="70"/>
      <c r="O125" s="87"/>
      <c r="P125" s="146">
        <f>P126+P160+P192</f>
        <v>0</v>
      </c>
      <c r="Q125" s="87"/>
      <c r="R125" s="146">
        <f>R126+R160+R192</f>
        <v>0.85422019999999987</v>
      </c>
      <c r="S125" s="87"/>
      <c r="T125" s="147">
        <f>T126+T160+T192</f>
        <v>0.61787599999999998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74</v>
      </c>
      <c r="AU125" s="16" t="s">
        <v>88</v>
      </c>
      <c r="BK125" s="148">
        <f>BK126+BK160+BK192</f>
        <v>0</v>
      </c>
    </row>
    <row r="126" s="12" customFormat="1" ht="25.92" customHeight="1">
      <c r="A126" s="12"/>
      <c r="B126" s="149"/>
      <c r="C126" s="12"/>
      <c r="D126" s="150" t="s">
        <v>74</v>
      </c>
      <c r="E126" s="151" t="s">
        <v>115</v>
      </c>
      <c r="F126" s="151" t="s">
        <v>116</v>
      </c>
      <c r="G126" s="12"/>
      <c r="H126" s="12"/>
      <c r="I126" s="152"/>
      <c r="J126" s="153">
        <f>BK126</f>
        <v>0</v>
      </c>
      <c r="K126" s="12"/>
      <c r="L126" s="149"/>
      <c r="M126" s="154"/>
      <c r="N126" s="155"/>
      <c r="O126" s="155"/>
      <c r="P126" s="156">
        <f>P127+P143+P151+P158</f>
        <v>0</v>
      </c>
      <c r="Q126" s="155"/>
      <c r="R126" s="156">
        <f>R127+R143+R151+R158</f>
        <v>0.84938399999999992</v>
      </c>
      <c r="S126" s="155"/>
      <c r="T126" s="157">
        <f>T127+T143+T151+T158</f>
        <v>0.58507399999999998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80</v>
      </c>
      <c r="AT126" s="158" t="s">
        <v>74</v>
      </c>
      <c r="AU126" s="158" t="s">
        <v>75</v>
      </c>
      <c r="AY126" s="150" t="s">
        <v>117</v>
      </c>
      <c r="BK126" s="159">
        <f>BK127+BK143+BK151+BK158</f>
        <v>0</v>
      </c>
    </row>
    <row r="127" s="12" customFormat="1" ht="22.8" customHeight="1">
      <c r="A127" s="12"/>
      <c r="B127" s="149"/>
      <c r="C127" s="12"/>
      <c r="D127" s="150" t="s">
        <v>74</v>
      </c>
      <c r="E127" s="160" t="s">
        <v>118</v>
      </c>
      <c r="F127" s="160" t="s">
        <v>119</v>
      </c>
      <c r="G127" s="12"/>
      <c r="H127" s="12"/>
      <c r="I127" s="152"/>
      <c r="J127" s="161">
        <f>BK127</f>
        <v>0</v>
      </c>
      <c r="K127" s="12"/>
      <c r="L127" s="149"/>
      <c r="M127" s="154"/>
      <c r="N127" s="155"/>
      <c r="O127" s="155"/>
      <c r="P127" s="156">
        <f>SUM(P128:P142)</f>
        <v>0</v>
      </c>
      <c r="Q127" s="155"/>
      <c r="R127" s="156">
        <f>SUM(R128:R142)</f>
        <v>0.84934399999999988</v>
      </c>
      <c r="S127" s="155"/>
      <c r="T127" s="157">
        <f>SUM(T128:T142)</f>
        <v>0.00032400000000000001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80</v>
      </c>
      <c r="AT127" s="158" t="s">
        <v>74</v>
      </c>
      <c r="AU127" s="158" t="s">
        <v>80</v>
      </c>
      <c r="AY127" s="150" t="s">
        <v>117</v>
      </c>
      <c r="BK127" s="159">
        <f>SUM(BK128:BK142)</f>
        <v>0</v>
      </c>
    </row>
    <row r="128" s="2" customFormat="1" ht="21.75" customHeight="1">
      <c r="A128" s="35"/>
      <c r="B128" s="162"/>
      <c r="C128" s="163" t="s">
        <v>80</v>
      </c>
      <c r="D128" s="163" t="s">
        <v>120</v>
      </c>
      <c r="E128" s="164" t="s">
        <v>121</v>
      </c>
      <c r="F128" s="165" t="s">
        <v>122</v>
      </c>
      <c r="G128" s="166" t="s">
        <v>123</v>
      </c>
      <c r="H128" s="167">
        <v>0.76000000000000001</v>
      </c>
      <c r="I128" s="168"/>
      <c r="J128" s="169">
        <f>ROUND(I128*H128,2)</f>
        <v>0</v>
      </c>
      <c r="K128" s="165" t="s">
        <v>124</v>
      </c>
      <c r="L128" s="36"/>
      <c r="M128" s="170" t="s">
        <v>1</v>
      </c>
      <c r="N128" s="171" t="s">
        <v>40</v>
      </c>
      <c r="O128" s="74"/>
      <c r="P128" s="172">
        <f>O128*H128</f>
        <v>0</v>
      </c>
      <c r="Q128" s="172">
        <v>0.056000000000000001</v>
      </c>
      <c r="R128" s="172">
        <f>Q128*H128</f>
        <v>0.042560000000000001</v>
      </c>
      <c r="S128" s="172">
        <v>0</v>
      </c>
      <c r="T128" s="17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4" t="s">
        <v>125</v>
      </c>
      <c r="AT128" s="174" t="s">
        <v>120</v>
      </c>
      <c r="AU128" s="174" t="s">
        <v>82</v>
      </c>
      <c r="AY128" s="16" t="s">
        <v>117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6" t="s">
        <v>80</v>
      </c>
      <c r="BK128" s="175">
        <f>ROUND(I128*H128,2)</f>
        <v>0</v>
      </c>
      <c r="BL128" s="16" t="s">
        <v>125</v>
      </c>
      <c r="BM128" s="174" t="s">
        <v>126</v>
      </c>
    </row>
    <row r="129" s="13" customFormat="1">
      <c r="A129" s="13"/>
      <c r="B129" s="176"/>
      <c r="C129" s="13"/>
      <c r="D129" s="177" t="s">
        <v>127</v>
      </c>
      <c r="E129" s="178" t="s">
        <v>1</v>
      </c>
      <c r="F129" s="179" t="s">
        <v>128</v>
      </c>
      <c r="G129" s="13"/>
      <c r="H129" s="180">
        <v>0.76000000000000001</v>
      </c>
      <c r="I129" s="181"/>
      <c r="J129" s="13"/>
      <c r="K129" s="13"/>
      <c r="L129" s="176"/>
      <c r="M129" s="182"/>
      <c r="N129" s="183"/>
      <c r="O129" s="183"/>
      <c r="P129" s="183"/>
      <c r="Q129" s="183"/>
      <c r="R129" s="183"/>
      <c r="S129" s="183"/>
      <c r="T129" s="18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8" t="s">
        <v>127</v>
      </c>
      <c r="AU129" s="178" t="s">
        <v>82</v>
      </c>
      <c r="AV129" s="13" t="s">
        <v>82</v>
      </c>
      <c r="AW129" s="13" t="s">
        <v>32</v>
      </c>
      <c r="AX129" s="13" t="s">
        <v>80</v>
      </c>
      <c r="AY129" s="178" t="s">
        <v>117</v>
      </c>
    </row>
    <row r="130" s="2" customFormat="1" ht="21.75" customHeight="1">
      <c r="A130" s="35"/>
      <c r="B130" s="162"/>
      <c r="C130" s="163" t="s">
        <v>82</v>
      </c>
      <c r="D130" s="163" t="s">
        <v>120</v>
      </c>
      <c r="E130" s="164" t="s">
        <v>129</v>
      </c>
      <c r="F130" s="165" t="s">
        <v>130</v>
      </c>
      <c r="G130" s="166" t="s">
        <v>123</v>
      </c>
      <c r="H130" s="167">
        <v>2.1600000000000001</v>
      </c>
      <c r="I130" s="168"/>
      <c r="J130" s="169">
        <f>ROUND(I130*H130,2)</f>
        <v>0</v>
      </c>
      <c r="K130" s="165" t="s">
        <v>124</v>
      </c>
      <c r="L130" s="36"/>
      <c r="M130" s="170" t="s">
        <v>1</v>
      </c>
      <c r="N130" s="171" t="s">
        <v>40</v>
      </c>
      <c r="O130" s="74"/>
      <c r="P130" s="172">
        <f>O130*H130</f>
        <v>0</v>
      </c>
      <c r="Q130" s="172">
        <v>0.056000000000000001</v>
      </c>
      <c r="R130" s="172">
        <f>Q130*H130</f>
        <v>0.12096000000000001</v>
      </c>
      <c r="S130" s="172">
        <v>0</v>
      </c>
      <c r="T130" s="17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4" t="s">
        <v>125</v>
      </c>
      <c r="AT130" s="174" t="s">
        <v>120</v>
      </c>
      <c r="AU130" s="174" t="s">
        <v>82</v>
      </c>
      <c r="AY130" s="16" t="s">
        <v>117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6" t="s">
        <v>80</v>
      </c>
      <c r="BK130" s="175">
        <f>ROUND(I130*H130,2)</f>
        <v>0</v>
      </c>
      <c r="BL130" s="16" t="s">
        <v>125</v>
      </c>
      <c r="BM130" s="174" t="s">
        <v>131</v>
      </c>
    </row>
    <row r="131" s="13" customFormat="1">
      <c r="A131" s="13"/>
      <c r="B131" s="176"/>
      <c r="C131" s="13"/>
      <c r="D131" s="177" t="s">
        <v>127</v>
      </c>
      <c r="E131" s="178" t="s">
        <v>1</v>
      </c>
      <c r="F131" s="179" t="s">
        <v>132</v>
      </c>
      <c r="G131" s="13"/>
      <c r="H131" s="180">
        <v>2.1600000000000001</v>
      </c>
      <c r="I131" s="181"/>
      <c r="J131" s="13"/>
      <c r="K131" s="13"/>
      <c r="L131" s="176"/>
      <c r="M131" s="182"/>
      <c r="N131" s="183"/>
      <c r="O131" s="183"/>
      <c r="P131" s="183"/>
      <c r="Q131" s="183"/>
      <c r="R131" s="183"/>
      <c r="S131" s="183"/>
      <c r="T131" s="18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8" t="s">
        <v>127</v>
      </c>
      <c r="AU131" s="178" t="s">
        <v>82</v>
      </c>
      <c r="AV131" s="13" t="s">
        <v>82</v>
      </c>
      <c r="AW131" s="13" t="s">
        <v>32</v>
      </c>
      <c r="AX131" s="13" t="s">
        <v>80</v>
      </c>
      <c r="AY131" s="178" t="s">
        <v>117</v>
      </c>
    </row>
    <row r="132" s="2" customFormat="1" ht="16.5" customHeight="1">
      <c r="A132" s="35"/>
      <c r="B132" s="162"/>
      <c r="C132" s="163" t="s">
        <v>133</v>
      </c>
      <c r="D132" s="163" t="s">
        <v>120</v>
      </c>
      <c r="E132" s="164" t="s">
        <v>134</v>
      </c>
      <c r="F132" s="165" t="s">
        <v>135</v>
      </c>
      <c r="G132" s="166" t="s">
        <v>136</v>
      </c>
      <c r="H132" s="167">
        <v>4</v>
      </c>
      <c r="I132" s="168"/>
      <c r="J132" s="169">
        <f>ROUND(I132*H132,2)</f>
        <v>0</v>
      </c>
      <c r="K132" s="165" t="s">
        <v>1</v>
      </c>
      <c r="L132" s="36"/>
      <c r="M132" s="170" t="s">
        <v>1</v>
      </c>
      <c r="N132" s="171" t="s">
        <v>40</v>
      </c>
      <c r="O132" s="74"/>
      <c r="P132" s="172">
        <f>O132*H132</f>
        <v>0</v>
      </c>
      <c r="Q132" s="172">
        <v>0.030450000000000001</v>
      </c>
      <c r="R132" s="172">
        <f>Q132*H132</f>
        <v>0.12180000000000001</v>
      </c>
      <c r="S132" s="172">
        <v>0</v>
      </c>
      <c r="T132" s="17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4" t="s">
        <v>125</v>
      </c>
      <c r="AT132" s="174" t="s">
        <v>120</v>
      </c>
      <c r="AU132" s="174" t="s">
        <v>82</v>
      </c>
      <c r="AY132" s="16" t="s">
        <v>117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80</v>
      </c>
      <c r="BK132" s="175">
        <f>ROUND(I132*H132,2)</f>
        <v>0</v>
      </c>
      <c r="BL132" s="16" t="s">
        <v>125</v>
      </c>
      <c r="BM132" s="174" t="s">
        <v>137</v>
      </c>
    </row>
    <row r="133" s="2" customFormat="1" ht="21.75" customHeight="1">
      <c r="A133" s="35"/>
      <c r="B133" s="162"/>
      <c r="C133" s="163" t="s">
        <v>125</v>
      </c>
      <c r="D133" s="163" t="s">
        <v>120</v>
      </c>
      <c r="E133" s="164" t="s">
        <v>138</v>
      </c>
      <c r="F133" s="165" t="s">
        <v>139</v>
      </c>
      <c r="G133" s="166" t="s">
        <v>123</v>
      </c>
      <c r="H133" s="167">
        <v>7.2999999999999998</v>
      </c>
      <c r="I133" s="168"/>
      <c r="J133" s="169">
        <f>ROUND(I133*H133,2)</f>
        <v>0</v>
      </c>
      <c r="K133" s="165" t="s">
        <v>124</v>
      </c>
      <c r="L133" s="36"/>
      <c r="M133" s="170" t="s">
        <v>1</v>
      </c>
      <c r="N133" s="171" t="s">
        <v>40</v>
      </c>
      <c r="O133" s="74"/>
      <c r="P133" s="172">
        <f>O133*H133</f>
        <v>0</v>
      </c>
      <c r="Q133" s="172">
        <v>0.0043800000000000002</v>
      </c>
      <c r="R133" s="172">
        <f>Q133*H133</f>
        <v>0.031974000000000002</v>
      </c>
      <c r="S133" s="172">
        <v>0</v>
      </c>
      <c r="T133" s="17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4" t="s">
        <v>125</v>
      </c>
      <c r="AT133" s="174" t="s">
        <v>120</v>
      </c>
      <c r="AU133" s="174" t="s">
        <v>82</v>
      </c>
      <c r="AY133" s="16" t="s">
        <v>117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6" t="s">
        <v>80</v>
      </c>
      <c r="BK133" s="175">
        <f>ROUND(I133*H133,2)</f>
        <v>0</v>
      </c>
      <c r="BL133" s="16" t="s">
        <v>125</v>
      </c>
      <c r="BM133" s="174" t="s">
        <v>140</v>
      </c>
    </row>
    <row r="134" s="2" customFormat="1" ht="24.15" customHeight="1">
      <c r="A134" s="35"/>
      <c r="B134" s="162"/>
      <c r="C134" s="163" t="s">
        <v>141</v>
      </c>
      <c r="D134" s="163" t="s">
        <v>120</v>
      </c>
      <c r="E134" s="164" t="s">
        <v>142</v>
      </c>
      <c r="F134" s="165" t="s">
        <v>143</v>
      </c>
      <c r="G134" s="166" t="s">
        <v>123</v>
      </c>
      <c r="H134" s="167">
        <v>7.2999999999999998</v>
      </c>
      <c r="I134" s="168"/>
      <c r="J134" s="169">
        <f>ROUND(I134*H134,2)</f>
        <v>0</v>
      </c>
      <c r="K134" s="165" t="s">
        <v>124</v>
      </c>
      <c r="L134" s="36"/>
      <c r="M134" s="170" t="s">
        <v>1</v>
      </c>
      <c r="N134" s="171" t="s">
        <v>40</v>
      </c>
      <c r="O134" s="74"/>
      <c r="P134" s="172">
        <f>O134*H134</f>
        <v>0</v>
      </c>
      <c r="Q134" s="172">
        <v>0.034680000000000002</v>
      </c>
      <c r="R134" s="172">
        <f>Q134*H134</f>
        <v>0.253164</v>
      </c>
      <c r="S134" s="172">
        <v>0</v>
      </c>
      <c r="T134" s="17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4" t="s">
        <v>125</v>
      </c>
      <c r="AT134" s="174" t="s">
        <v>120</v>
      </c>
      <c r="AU134" s="174" t="s">
        <v>82</v>
      </c>
      <c r="AY134" s="16" t="s">
        <v>117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6" t="s">
        <v>80</v>
      </c>
      <c r="BK134" s="175">
        <f>ROUND(I134*H134,2)</f>
        <v>0</v>
      </c>
      <c r="BL134" s="16" t="s">
        <v>125</v>
      </c>
      <c r="BM134" s="174" t="s">
        <v>144</v>
      </c>
    </row>
    <row r="135" s="13" customFormat="1">
      <c r="A135" s="13"/>
      <c r="B135" s="176"/>
      <c r="C135" s="13"/>
      <c r="D135" s="177" t="s">
        <v>127</v>
      </c>
      <c r="E135" s="178" t="s">
        <v>1</v>
      </c>
      <c r="F135" s="179" t="s">
        <v>145</v>
      </c>
      <c r="G135" s="13"/>
      <c r="H135" s="180">
        <v>7.2999999999999998</v>
      </c>
      <c r="I135" s="181"/>
      <c r="J135" s="13"/>
      <c r="K135" s="13"/>
      <c r="L135" s="176"/>
      <c r="M135" s="182"/>
      <c r="N135" s="183"/>
      <c r="O135" s="183"/>
      <c r="P135" s="183"/>
      <c r="Q135" s="183"/>
      <c r="R135" s="183"/>
      <c r="S135" s="183"/>
      <c r="T135" s="18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8" t="s">
        <v>127</v>
      </c>
      <c r="AU135" s="178" t="s">
        <v>82</v>
      </c>
      <c r="AV135" s="13" t="s">
        <v>82</v>
      </c>
      <c r="AW135" s="13" t="s">
        <v>32</v>
      </c>
      <c r="AX135" s="13" t="s">
        <v>80</v>
      </c>
      <c r="AY135" s="178" t="s">
        <v>117</v>
      </c>
    </row>
    <row r="136" s="2" customFormat="1" ht="16.5" customHeight="1">
      <c r="A136" s="35"/>
      <c r="B136" s="162"/>
      <c r="C136" s="163" t="s">
        <v>118</v>
      </c>
      <c r="D136" s="163" t="s">
        <v>120</v>
      </c>
      <c r="E136" s="164" t="s">
        <v>146</v>
      </c>
      <c r="F136" s="165" t="s">
        <v>147</v>
      </c>
      <c r="G136" s="166" t="s">
        <v>136</v>
      </c>
      <c r="H136" s="167">
        <v>4</v>
      </c>
      <c r="I136" s="168"/>
      <c r="J136" s="169">
        <f>ROUND(I136*H136,2)</f>
        <v>0</v>
      </c>
      <c r="K136" s="165" t="s">
        <v>1</v>
      </c>
      <c r="L136" s="36"/>
      <c r="M136" s="170" t="s">
        <v>1</v>
      </c>
      <c r="N136" s="171" t="s">
        <v>40</v>
      </c>
      <c r="O136" s="74"/>
      <c r="P136" s="172">
        <f>O136*H136</f>
        <v>0</v>
      </c>
      <c r="Q136" s="172">
        <v>0.010200000000000001</v>
      </c>
      <c r="R136" s="172">
        <f>Q136*H136</f>
        <v>0.040800000000000003</v>
      </c>
      <c r="S136" s="172">
        <v>0</v>
      </c>
      <c r="T136" s="17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4" t="s">
        <v>125</v>
      </c>
      <c r="AT136" s="174" t="s">
        <v>120</v>
      </c>
      <c r="AU136" s="174" t="s">
        <v>82</v>
      </c>
      <c r="AY136" s="16" t="s">
        <v>117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6" t="s">
        <v>80</v>
      </c>
      <c r="BK136" s="175">
        <f>ROUND(I136*H136,2)</f>
        <v>0</v>
      </c>
      <c r="BL136" s="16" t="s">
        <v>125</v>
      </c>
      <c r="BM136" s="174" t="s">
        <v>148</v>
      </c>
    </row>
    <row r="137" s="2" customFormat="1" ht="16.5" customHeight="1">
      <c r="A137" s="35"/>
      <c r="B137" s="162"/>
      <c r="C137" s="163" t="s">
        <v>149</v>
      </c>
      <c r="D137" s="163" t="s">
        <v>120</v>
      </c>
      <c r="E137" s="164" t="s">
        <v>150</v>
      </c>
      <c r="F137" s="165" t="s">
        <v>151</v>
      </c>
      <c r="G137" s="166" t="s">
        <v>123</v>
      </c>
      <c r="H137" s="167">
        <v>5.4000000000000004</v>
      </c>
      <c r="I137" s="168"/>
      <c r="J137" s="169">
        <f>ROUND(I137*H137,2)</f>
        <v>0</v>
      </c>
      <c r="K137" s="165" t="s">
        <v>124</v>
      </c>
      <c r="L137" s="36"/>
      <c r="M137" s="170" t="s">
        <v>1</v>
      </c>
      <c r="N137" s="171" t="s">
        <v>40</v>
      </c>
      <c r="O137" s="74"/>
      <c r="P137" s="172">
        <f>O137*H137</f>
        <v>0</v>
      </c>
      <c r="Q137" s="172">
        <v>9.0000000000000006E-05</v>
      </c>
      <c r="R137" s="172">
        <f>Q137*H137</f>
        <v>0.00048600000000000005</v>
      </c>
      <c r="S137" s="172">
        <v>6.0000000000000002E-05</v>
      </c>
      <c r="T137" s="173">
        <f>S137*H137</f>
        <v>0.00032400000000000001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4" t="s">
        <v>125</v>
      </c>
      <c r="AT137" s="174" t="s">
        <v>120</v>
      </c>
      <c r="AU137" s="174" t="s">
        <v>82</v>
      </c>
      <c r="AY137" s="16" t="s">
        <v>117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6" t="s">
        <v>80</v>
      </c>
      <c r="BK137" s="175">
        <f>ROUND(I137*H137,2)</f>
        <v>0</v>
      </c>
      <c r="BL137" s="16" t="s">
        <v>125</v>
      </c>
      <c r="BM137" s="174" t="s">
        <v>152</v>
      </c>
    </row>
    <row r="138" s="13" customFormat="1">
      <c r="A138" s="13"/>
      <c r="B138" s="176"/>
      <c r="C138" s="13"/>
      <c r="D138" s="177" t="s">
        <v>127</v>
      </c>
      <c r="E138" s="178" t="s">
        <v>1</v>
      </c>
      <c r="F138" s="179" t="s">
        <v>153</v>
      </c>
      <c r="G138" s="13"/>
      <c r="H138" s="180">
        <v>5.4000000000000004</v>
      </c>
      <c r="I138" s="181"/>
      <c r="J138" s="13"/>
      <c r="K138" s="13"/>
      <c r="L138" s="176"/>
      <c r="M138" s="182"/>
      <c r="N138" s="183"/>
      <c r="O138" s="183"/>
      <c r="P138" s="183"/>
      <c r="Q138" s="183"/>
      <c r="R138" s="183"/>
      <c r="S138" s="183"/>
      <c r="T138" s="18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8" t="s">
        <v>127</v>
      </c>
      <c r="AU138" s="178" t="s">
        <v>82</v>
      </c>
      <c r="AV138" s="13" t="s">
        <v>82</v>
      </c>
      <c r="AW138" s="13" t="s">
        <v>32</v>
      </c>
      <c r="AX138" s="13" t="s">
        <v>80</v>
      </c>
      <c r="AY138" s="178" t="s">
        <v>117</v>
      </c>
    </row>
    <row r="139" s="2" customFormat="1" ht="24.15" customHeight="1">
      <c r="A139" s="35"/>
      <c r="B139" s="162"/>
      <c r="C139" s="163" t="s">
        <v>154</v>
      </c>
      <c r="D139" s="163" t="s">
        <v>120</v>
      </c>
      <c r="E139" s="164" t="s">
        <v>155</v>
      </c>
      <c r="F139" s="165" t="s">
        <v>156</v>
      </c>
      <c r="G139" s="166" t="s">
        <v>157</v>
      </c>
      <c r="H139" s="167">
        <v>18.399999999999999</v>
      </c>
      <c r="I139" s="168"/>
      <c r="J139" s="169">
        <f>ROUND(I139*H139,2)</f>
        <v>0</v>
      </c>
      <c r="K139" s="165" t="s">
        <v>124</v>
      </c>
      <c r="L139" s="36"/>
      <c r="M139" s="170" t="s">
        <v>1</v>
      </c>
      <c r="N139" s="171" t="s">
        <v>40</v>
      </c>
      <c r="O139" s="74"/>
      <c r="P139" s="172">
        <f>O139*H139</f>
        <v>0</v>
      </c>
      <c r="Q139" s="172">
        <v>0.0015</v>
      </c>
      <c r="R139" s="172">
        <f>Q139*H139</f>
        <v>0.0276</v>
      </c>
      <c r="S139" s="172">
        <v>0</v>
      </c>
      <c r="T139" s="17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4" t="s">
        <v>125</v>
      </c>
      <c r="AT139" s="174" t="s">
        <v>120</v>
      </c>
      <c r="AU139" s="174" t="s">
        <v>82</v>
      </c>
      <c r="AY139" s="16" t="s">
        <v>117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6" t="s">
        <v>80</v>
      </c>
      <c r="BK139" s="175">
        <f>ROUND(I139*H139,2)</f>
        <v>0</v>
      </c>
      <c r="BL139" s="16" t="s">
        <v>125</v>
      </c>
      <c r="BM139" s="174" t="s">
        <v>158</v>
      </c>
    </row>
    <row r="140" s="13" customFormat="1">
      <c r="A140" s="13"/>
      <c r="B140" s="176"/>
      <c r="C140" s="13"/>
      <c r="D140" s="177" t="s">
        <v>127</v>
      </c>
      <c r="E140" s="178" t="s">
        <v>1</v>
      </c>
      <c r="F140" s="179" t="s">
        <v>159</v>
      </c>
      <c r="G140" s="13"/>
      <c r="H140" s="180">
        <v>18.399999999999999</v>
      </c>
      <c r="I140" s="181"/>
      <c r="J140" s="13"/>
      <c r="K140" s="13"/>
      <c r="L140" s="176"/>
      <c r="M140" s="182"/>
      <c r="N140" s="183"/>
      <c r="O140" s="183"/>
      <c r="P140" s="183"/>
      <c r="Q140" s="183"/>
      <c r="R140" s="183"/>
      <c r="S140" s="183"/>
      <c r="T140" s="18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8" t="s">
        <v>127</v>
      </c>
      <c r="AU140" s="178" t="s">
        <v>82</v>
      </c>
      <c r="AV140" s="13" t="s">
        <v>82</v>
      </c>
      <c r="AW140" s="13" t="s">
        <v>32</v>
      </c>
      <c r="AX140" s="13" t="s">
        <v>80</v>
      </c>
      <c r="AY140" s="178" t="s">
        <v>117</v>
      </c>
    </row>
    <row r="141" s="2" customFormat="1" ht="24.15" customHeight="1">
      <c r="A141" s="35"/>
      <c r="B141" s="162"/>
      <c r="C141" s="163" t="s">
        <v>160</v>
      </c>
      <c r="D141" s="163" t="s">
        <v>120</v>
      </c>
      <c r="E141" s="164" t="s">
        <v>161</v>
      </c>
      <c r="F141" s="165" t="s">
        <v>162</v>
      </c>
      <c r="G141" s="166" t="s">
        <v>123</v>
      </c>
      <c r="H141" s="167">
        <v>2</v>
      </c>
      <c r="I141" s="168"/>
      <c r="J141" s="169">
        <f>ROUND(I141*H141,2)</f>
        <v>0</v>
      </c>
      <c r="K141" s="165" t="s">
        <v>124</v>
      </c>
      <c r="L141" s="36"/>
      <c r="M141" s="170" t="s">
        <v>1</v>
      </c>
      <c r="N141" s="171" t="s">
        <v>40</v>
      </c>
      <c r="O141" s="74"/>
      <c r="P141" s="172">
        <f>O141*H141</f>
        <v>0</v>
      </c>
      <c r="Q141" s="172">
        <v>0.105</v>
      </c>
      <c r="R141" s="172">
        <f>Q141*H141</f>
        <v>0.20999999999999999</v>
      </c>
      <c r="S141" s="172">
        <v>0</v>
      </c>
      <c r="T141" s="17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4" t="s">
        <v>125</v>
      </c>
      <c r="AT141" s="174" t="s">
        <v>120</v>
      </c>
      <c r="AU141" s="174" t="s">
        <v>82</v>
      </c>
      <c r="AY141" s="16" t="s">
        <v>117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6" t="s">
        <v>80</v>
      </c>
      <c r="BK141" s="175">
        <f>ROUND(I141*H141,2)</f>
        <v>0</v>
      </c>
      <c r="BL141" s="16" t="s">
        <v>125</v>
      </c>
      <c r="BM141" s="174" t="s">
        <v>163</v>
      </c>
    </row>
    <row r="142" s="13" customFormat="1">
      <c r="A142" s="13"/>
      <c r="B142" s="176"/>
      <c r="C142" s="13"/>
      <c r="D142" s="177" t="s">
        <v>127</v>
      </c>
      <c r="E142" s="178" t="s">
        <v>1</v>
      </c>
      <c r="F142" s="179" t="s">
        <v>164</v>
      </c>
      <c r="G142" s="13"/>
      <c r="H142" s="180">
        <v>2</v>
      </c>
      <c r="I142" s="181"/>
      <c r="J142" s="13"/>
      <c r="K142" s="13"/>
      <c r="L142" s="176"/>
      <c r="M142" s="182"/>
      <c r="N142" s="183"/>
      <c r="O142" s="183"/>
      <c r="P142" s="183"/>
      <c r="Q142" s="183"/>
      <c r="R142" s="183"/>
      <c r="S142" s="183"/>
      <c r="T142" s="18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8" t="s">
        <v>127</v>
      </c>
      <c r="AU142" s="178" t="s">
        <v>82</v>
      </c>
      <c r="AV142" s="13" t="s">
        <v>82</v>
      </c>
      <c r="AW142" s="13" t="s">
        <v>32</v>
      </c>
      <c r="AX142" s="13" t="s">
        <v>80</v>
      </c>
      <c r="AY142" s="178" t="s">
        <v>117</v>
      </c>
    </row>
    <row r="143" s="12" customFormat="1" ht="22.8" customHeight="1">
      <c r="A143" s="12"/>
      <c r="B143" s="149"/>
      <c r="C143" s="12"/>
      <c r="D143" s="150" t="s">
        <v>74</v>
      </c>
      <c r="E143" s="160" t="s">
        <v>160</v>
      </c>
      <c r="F143" s="160" t="s">
        <v>165</v>
      </c>
      <c r="G143" s="12"/>
      <c r="H143" s="12"/>
      <c r="I143" s="152"/>
      <c r="J143" s="161">
        <f>BK143</f>
        <v>0</v>
      </c>
      <c r="K143" s="12"/>
      <c r="L143" s="149"/>
      <c r="M143" s="154"/>
      <c r="N143" s="155"/>
      <c r="O143" s="155"/>
      <c r="P143" s="156">
        <f>SUM(P144:P150)</f>
        <v>0</v>
      </c>
      <c r="Q143" s="155"/>
      <c r="R143" s="156">
        <f>SUM(R144:R150)</f>
        <v>4.0000000000000003E-05</v>
      </c>
      <c r="S143" s="155"/>
      <c r="T143" s="157">
        <f>SUM(T144:T150)</f>
        <v>0.58474999999999999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0" t="s">
        <v>80</v>
      </c>
      <c r="AT143" s="158" t="s">
        <v>74</v>
      </c>
      <c r="AU143" s="158" t="s">
        <v>80</v>
      </c>
      <c r="AY143" s="150" t="s">
        <v>117</v>
      </c>
      <c r="BK143" s="159">
        <f>SUM(BK144:BK150)</f>
        <v>0</v>
      </c>
    </row>
    <row r="144" s="2" customFormat="1" ht="33" customHeight="1">
      <c r="A144" s="35"/>
      <c r="B144" s="162"/>
      <c r="C144" s="163" t="s">
        <v>166</v>
      </c>
      <c r="D144" s="163" t="s">
        <v>120</v>
      </c>
      <c r="E144" s="164" t="s">
        <v>167</v>
      </c>
      <c r="F144" s="165" t="s">
        <v>168</v>
      </c>
      <c r="G144" s="166" t="s">
        <v>123</v>
      </c>
      <c r="H144" s="167">
        <v>7.2000000000000002</v>
      </c>
      <c r="I144" s="168"/>
      <c r="J144" s="169">
        <f>ROUND(I144*H144,2)</f>
        <v>0</v>
      </c>
      <c r="K144" s="165" t="s">
        <v>124</v>
      </c>
      <c r="L144" s="36"/>
      <c r="M144" s="170" t="s">
        <v>1</v>
      </c>
      <c r="N144" s="171" t="s">
        <v>40</v>
      </c>
      <c r="O144" s="74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4" t="s">
        <v>125</v>
      </c>
      <c r="AT144" s="174" t="s">
        <v>120</v>
      </c>
      <c r="AU144" s="174" t="s">
        <v>82</v>
      </c>
      <c r="AY144" s="16" t="s">
        <v>117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80</v>
      </c>
      <c r="BK144" s="175">
        <f>ROUND(I144*H144,2)</f>
        <v>0</v>
      </c>
      <c r="BL144" s="16" t="s">
        <v>125</v>
      </c>
      <c r="BM144" s="174" t="s">
        <v>169</v>
      </c>
    </row>
    <row r="145" s="13" customFormat="1">
      <c r="A145" s="13"/>
      <c r="B145" s="176"/>
      <c r="C145" s="13"/>
      <c r="D145" s="177" t="s">
        <v>127</v>
      </c>
      <c r="E145" s="178" t="s">
        <v>1</v>
      </c>
      <c r="F145" s="179" t="s">
        <v>170</v>
      </c>
      <c r="G145" s="13"/>
      <c r="H145" s="180">
        <v>7.2000000000000002</v>
      </c>
      <c r="I145" s="181"/>
      <c r="J145" s="13"/>
      <c r="K145" s="13"/>
      <c r="L145" s="176"/>
      <c r="M145" s="182"/>
      <c r="N145" s="183"/>
      <c r="O145" s="183"/>
      <c r="P145" s="183"/>
      <c r="Q145" s="183"/>
      <c r="R145" s="183"/>
      <c r="S145" s="183"/>
      <c r="T145" s="18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78" t="s">
        <v>127</v>
      </c>
      <c r="AU145" s="178" t="s">
        <v>82</v>
      </c>
      <c r="AV145" s="13" t="s">
        <v>82</v>
      </c>
      <c r="AW145" s="13" t="s">
        <v>32</v>
      </c>
      <c r="AX145" s="13" t="s">
        <v>80</v>
      </c>
      <c r="AY145" s="178" t="s">
        <v>117</v>
      </c>
    </row>
    <row r="146" s="2" customFormat="1" ht="24.15" customHeight="1">
      <c r="A146" s="35"/>
      <c r="B146" s="162"/>
      <c r="C146" s="163" t="s">
        <v>171</v>
      </c>
      <c r="D146" s="163" t="s">
        <v>120</v>
      </c>
      <c r="E146" s="164" t="s">
        <v>172</v>
      </c>
      <c r="F146" s="165" t="s">
        <v>173</v>
      </c>
      <c r="G146" s="166" t="s">
        <v>174</v>
      </c>
      <c r="H146" s="167">
        <v>1</v>
      </c>
      <c r="I146" s="168"/>
      <c r="J146" s="169">
        <f>ROUND(I146*H146,2)</f>
        <v>0</v>
      </c>
      <c r="K146" s="165" t="s">
        <v>124</v>
      </c>
      <c r="L146" s="36"/>
      <c r="M146" s="170" t="s">
        <v>1</v>
      </c>
      <c r="N146" s="171" t="s">
        <v>40</v>
      </c>
      <c r="O146" s="74"/>
      <c r="P146" s="172">
        <f>O146*H146</f>
        <v>0</v>
      </c>
      <c r="Q146" s="172">
        <v>4.0000000000000003E-05</v>
      </c>
      <c r="R146" s="172">
        <f>Q146*H146</f>
        <v>4.0000000000000003E-05</v>
      </c>
      <c r="S146" s="172">
        <v>0</v>
      </c>
      <c r="T146" s="17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4" t="s">
        <v>125</v>
      </c>
      <c r="AT146" s="174" t="s">
        <v>120</v>
      </c>
      <c r="AU146" s="174" t="s">
        <v>82</v>
      </c>
      <c r="AY146" s="16" t="s">
        <v>117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6" t="s">
        <v>80</v>
      </c>
      <c r="BK146" s="175">
        <f>ROUND(I146*H146,2)</f>
        <v>0</v>
      </c>
      <c r="BL146" s="16" t="s">
        <v>125</v>
      </c>
      <c r="BM146" s="174" t="s">
        <v>175</v>
      </c>
    </row>
    <row r="147" s="2" customFormat="1" ht="16.5" customHeight="1">
      <c r="A147" s="35"/>
      <c r="B147" s="162"/>
      <c r="C147" s="163" t="s">
        <v>8</v>
      </c>
      <c r="D147" s="163" t="s">
        <v>120</v>
      </c>
      <c r="E147" s="164" t="s">
        <v>176</v>
      </c>
      <c r="F147" s="165" t="s">
        <v>177</v>
      </c>
      <c r="G147" s="166" t="s">
        <v>136</v>
      </c>
      <c r="H147" s="167">
        <v>4</v>
      </c>
      <c r="I147" s="168"/>
      <c r="J147" s="169">
        <f>ROUND(I147*H147,2)</f>
        <v>0</v>
      </c>
      <c r="K147" s="165" t="s">
        <v>124</v>
      </c>
      <c r="L147" s="36"/>
      <c r="M147" s="170" t="s">
        <v>1</v>
      </c>
      <c r="N147" s="171" t="s">
        <v>40</v>
      </c>
      <c r="O147" s="74"/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4" t="s">
        <v>125</v>
      </c>
      <c r="AT147" s="174" t="s">
        <v>120</v>
      </c>
      <c r="AU147" s="174" t="s">
        <v>82</v>
      </c>
      <c r="AY147" s="16" t="s">
        <v>117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6" t="s">
        <v>80</v>
      </c>
      <c r="BK147" s="175">
        <f>ROUND(I147*H147,2)</f>
        <v>0</v>
      </c>
      <c r="BL147" s="16" t="s">
        <v>125</v>
      </c>
      <c r="BM147" s="174" t="s">
        <v>178</v>
      </c>
    </row>
    <row r="148" s="2" customFormat="1" ht="24.15" customHeight="1">
      <c r="A148" s="35"/>
      <c r="B148" s="162"/>
      <c r="C148" s="163" t="s">
        <v>179</v>
      </c>
      <c r="D148" s="163" t="s">
        <v>120</v>
      </c>
      <c r="E148" s="164" t="s">
        <v>180</v>
      </c>
      <c r="F148" s="165" t="s">
        <v>181</v>
      </c>
      <c r="G148" s="166" t="s">
        <v>136</v>
      </c>
      <c r="H148" s="167">
        <v>4</v>
      </c>
      <c r="I148" s="168"/>
      <c r="J148" s="169">
        <f>ROUND(I148*H148,2)</f>
        <v>0</v>
      </c>
      <c r="K148" s="165" t="s">
        <v>1</v>
      </c>
      <c r="L148" s="36"/>
      <c r="M148" s="170" t="s">
        <v>1</v>
      </c>
      <c r="N148" s="171" t="s">
        <v>40</v>
      </c>
      <c r="O148" s="74"/>
      <c r="P148" s="172">
        <f>O148*H148</f>
        <v>0</v>
      </c>
      <c r="Q148" s="172">
        <v>0</v>
      </c>
      <c r="R148" s="172">
        <f>Q148*H148</f>
        <v>0</v>
      </c>
      <c r="S148" s="172">
        <v>0.050000000000000003</v>
      </c>
      <c r="T148" s="173">
        <f>S148*H148</f>
        <v>0.20000000000000001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4" t="s">
        <v>125</v>
      </c>
      <c r="AT148" s="174" t="s">
        <v>120</v>
      </c>
      <c r="AU148" s="174" t="s">
        <v>82</v>
      </c>
      <c r="AY148" s="16" t="s">
        <v>117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6" t="s">
        <v>80</v>
      </c>
      <c r="BK148" s="175">
        <f>ROUND(I148*H148,2)</f>
        <v>0</v>
      </c>
      <c r="BL148" s="16" t="s">
        <v>125</v>
      </c>
      <c r="BM148" s="174" t="s">
        <v>182</v>
      </c>
    </row>
    <row r="149" s="2" customFormat="1" ht="24.15" customHeight="1">
      <c r="A149" s="35"/>
      <c r="B149" s="162"/>
      <c r="C149" s="163" t="s">
        <v>183</v>
      </c>
      <c r="D149" s="163" t="s">
        <v>120</v>
      </c>
      <c r="E149" s="164" t="s">
        <v>184</v>
      </c>
      <c r="F149" s="165" t="s">
        <v>185</v>
      </c>
      <c r="G149" s="166" t="s">
        <v>123</v>
      </c>
      <c r="H149" s="167">
        <v>5.1299999999999999</v>
      </c>
      <c r="I149" s="168"/>
      <c r="J149" s="169">
        <f>ROUND(I149*H149,2)</f>
        <v>0</v>
      </c>
      <c r="K149" s="165" t="s">
        <v>124</v>
      </c>
      <c r="L149" s="36"/>
      <c r="M149" s="170" t="s">
        <v>1</v>
      </c>
      <c r="N149" s="171" t="s">
        <v>40</v>
      </c>
      <c r="O149" s="74"/>
      <c r="P149" s="172">
        <f>O149*H149</f>
        <v>0</v>
      </c>
      <c r="Q149" s="172">
        <v>0</v>
      </c>
      <c r="R149" s="172">
        <f>Q149*H149</f>
        <v>0</v>
      </c>
      <c r="S149" s="172">
        <v>0.074999999999999997</v>
      </c>
      <c r="T149" s="173">
        <f>S149*H149</f>
        <v>0.38474999999999998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4" t="s">
        <v>125</v>
      </c>
      <c r="AT149" s="174" t="s">
        <v>120</v>
      </c>
      <c r="AU149" s="174" t="s">
        <v>82</v>
      </c>
      <c r="AY149" s="16" t="s">
        <v>117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6" t="s">
        <v>80</v>
      </c>
      <c r="BK149" s="175">
        <f>ROUND(I149*H149,2)</f>
        <v>0</v>
      </c>
      <c r="BL149" s="16" t="s">
        <v>125</v>
      </c>
      <c r="BM149" s="174" t="s">
        <v>186</v>
      </c>
    </row>
    <row r="150" s="13" customFormat="1">
      <c r="A150" s="13"/>
      <c r="B150" s="176"/>
      <c r="C150" s="13"/>
      <c r="D150" s="177" t="s">
        <v>127</v>
      </c>
      <c r="E150" s="178" t="s">
        <v>1</v>
      </c>
      <c r="F150" s="179" t="s">
        <v>187</v>
      </c>
      <c r="G150" s="13"/>
      <c r="H150" s="180">
        <v>5.1299999999999999</v>
      </c>
      <c r="I150" s="181"/>
      <c r="J150" s="13"/>
      <c r="K150" s="13"/>
      <c r="L150" s="176"/>
      <c r="M150" s="182"/>
      <c r="N150" s="183"/>
      <c r="O150" s="183"/>
      <c r="P150" s="183"/>
      <c r="Q150" s="183"/>
      <c r="R150" s="183"/>
      <c r="S150" s="183"/>
      <c r="T150" s="18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8" t="s">
        <v>127</v>
      </c>
      <c r="AU150" s="178" t="s">
        <v>82</v>
      </c>
      <c r="AV150" s="13" t="s">
        <v>82</v>
      </c>
      <c r="AW150" s="13" t="s">
        <v>32</v>
      </c>
      <c r="AX150" s="13" t="s">
        <v>80</v>
      </c>
      <c r="AY150" s="178" t="s">
        <v>117</v>
      </c>
    </row>
    <row r="151" s="12" customFormat="1" ht="22.8" customHeight="1">
      <c r="A151" s="12"/>
      <c r="B151" s="149"/>
      <c r="C151" s="12"/>
      <c r="D151" s="150" t="s">
        <v>74</v>
      </c>
      <c r="E151" s="160" t="s">
        <v>188</v>
      </c>
      <c r="F151" s="160" t="s">
        <v>189</v>
      </c>
      <c r="G151" s="12"/>
      <c r="H151" s="12"/>
      <c r="I151" s="152"/>
      <c r="J151" s="161">
        <f>BK151</f>
        <v>0</v>
      </c>
      <c r="K151" s="12"/>
      <c r="L151" s="149"/>
      <c r="M151" s="154"/>
      <c r="N151" s="155"/>
      <c r="O151" s="155"/>
      <c r="P151" s="156">
        <f>SUM(P152:P157)</f>
        <v>0</v>
      </c>
      <c r="Q151" s="155"/>
      <c r="R151" s="156">
        <f>SUM(R152:R157)</f>
        <v>0</v>
      </c>
      <c r="S151" s="155"/>
      <c r="T151" s="157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0" t="s">
        <v>80</v>
      </c>
      <c r="AT151" s="158" t="s">
        <v>74</v>
      </c>
      <c r="AU151" s="158" t="s">
        <v>80</v>
      </c>
      <c r="AY151" s="150" t="s">
        <v>117</v>
      </c>
      <c r="BK151" s="159">
        <f>SUM(BK152:BK157)</f>
        <v>0</v>
      </c>
    </row>
    <row r="152" s="2" customFormat="1" ht="24.15" customHeight="1">
      <c r="A152" s="35"/>
      <c r="B152" s="162"/>
      <c r="C152" s="163" t="s">
        <v>190</v>
      </c>
      <c r="D152" s="163" t="s">
        <v>120</v>
      </c>
      <c r="E152" s="164" t="s">
        <v>191</v>
      </c>
      <c r="F152" s="165" t="s">
        <v>192</v>
      </c>
      <c r="G152" s="166" t="s">
        <v>193</v>
      </c>
      <c r="H152" s="167">
        <v>0.61699999999999999</v>
      </c>
      <c r="I152" s="168"/>
      <c r="J152" s="169">
        <f>ROUND(I152*H152,2)</f>
        <v>0</v>
      </c>
      <c r="K152" s="165" t="s">
        <v>124</v>
      </c>
      <c r="L152" s="36"/>
      <c r="M152" s="170" t="s">
        <v>1</v>
      </c>
      <c r="N152" s="171" t="s">
        <v>40</v>
      </c>
      <c r="O152" s="74"/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4" t="s">
        <v>125</v>
      </c>
      <c r="AT152" s="174" t="s">
        <v>120</v>
      </c>
      <c r="AU152" s="174" t="s">
        <v>82</v>
      </c>
      <c r="AY152" s="16" t="s">
        <v>117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6" t="s">
        <v>80</v>
      </c>
      <c r="BK152" s="175">
        <f>ROUND(I152*H152,2)</f>
        <v>0</v>
      </c>
      <c r="BL152" s="16" t="s">
        <v>125</v>
      </c>
      <c r="BM152" s="174" t="s">
        <v>194</v>
      </c>
    </row>
    <row r="153" s="2" customFormat="1" ht="24.15" customHeight="1">
      <c r="A153" s="35"/>
      <c r="B153" s="162"/>
      <c r="C153" s="163" t="s">
        <v>195</v>
      </c>
      <c r="D153" s="163" t="s">
        <v>120</v>
      </c>
      <c r="E153" s="164" t="s">
        <v>196</v>
      </c>
      <c r="F153" s="165" t="s">
        <v>197</v>
      </c>
      <c r="G153" s="166" t="s">
        <v>193</v>
      </c>
      <c r="H153" s="167">
        <v>0.61699999999999999</v>
      </c>
      <c r="I153" s="168"/>
      <c r="J153" s="169">
        <f>ROUND(I153*H153,2)</f>
        <v>0</v>
      </c>
      <c r="K153" s="165" t="s">
        <v>124</v>
      </c>
      <c r="L153" s="36"/>
      <c r="M153" s="170" t="s">
        <v>1</v>
      </c>
      <c r="N153" s="171" t="s">
        <v>40</v>
      </c>
      <c r="O153" s="74"/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4" t="s">
        <v>125</v>
      </c>
      <c r="AT153" s="174" t="s">
        <v>120</v>
      </c>
      <c r="AU153" s="174" t="s">
        <v>82</v>
      </c>
      <c r="AY153" s="16" t="s">
        <v>117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6" t="s">
        <v>80</v>
      </c>
      <c r="BK153" s="175">
        <f>ROUND(I153*H153,2)</f>
        <v>0</v>
      </c>
      <c r="BL153" s="16" t="s">
        <v>125</v>
      </c>
      <c r="BM153" s="174" t="s">
        <v>198</v>
      </c>
    </row>
    <row r="154" s="2" customFormat="1" ht="24.15" customHeight="1">
      <c r="A154" s="35"/>
      <c r="B154" s="162"/>
      <c r="C154" s="163" t="s">
        <v>199</v>
      </c>
      <c r="D154" s="163" t="s">
        <v>120</v>
      </c>
      <c r="E154" s="164" t="s">
        <v>200</v>
      </c>
      <c r="F154" s="165" t="s">
        <v>201</v>
      </c>
      <c r="G154" s="166" t="s">
        <v>193</v>
      </c>
      <c r="H154" s="167">
        <v>8.6479999999999997</v>
      </c>
      <c r="I154" s="168"/>
      <c r="J154" s="169">
        <f>ROUND(I154*H154,2)</f>
        <v>0</v>
      </c>
      <c r="K154" s="165" t="s">
        <v>124</v>
      </c>
      <c r="L154" s="36"/>
      <c r="M154" s="170" t="s">
        <v>1</v>
      </c>
      <c r="N154" s="171" t="s">
        <v>40</v>
      </c>
      <c r="O154" s="74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4" t="s">
        <v>125</v>
      </c>
      <c r="AT154" s="174" t="s">
        <v>120</v>
      </c>
      <c r="AU154" s="174" t="s">
        <v>82</v>
      </c>
      <c r="AY154" s="16" t="s">
        <v>117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6" t="s">
        <v>80</v>
      </c>
      <c r="BK154" s="175">
        <f>ROUND(I154*H154,2)</f>
        <v>0</v>
      </c>
      <c r="BL154" s="16" t="s">
        <v>125</v>
      </c>
      <c r="BM154" s="174" t="s">
        <v>202</v>
      </c>
    </row>
    <row r="155" s="13" customFormat="1">
      <c r="A155" s="13"/>
      <c r="B155" s="176"/>
      <c r="C155" s="13"/>
      <c r="D155" s="177" t="s">
        <v>127</v>
      </c>
      <c r="E155" s="13"/>
      <c r="F155" s="179" t="s">
        <v>203</v>
      </c>
      <c r="G155" s="13"/>
      <c r="H155" s="180">
        <v>8.6479999999999997</v>
      </c>
      <c r="I155" s="181"/>
      <c r="J155" s="13"/>
      <c r="K155" s="13"/>
      <c r="L155" s="176"/>
      <c r="M155" s="182"/>
      <c r="N155" s="183"/>
      <c r="O155" s="183"/>
      <c r="P155" s="183"/>
      <c r="Q155" s="183"/>
      <c r="R155" s="183"/>
      <c r="S155" s="183"/>
      <c r="T155" s="18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8" t="s">
        <v>127</v>
      </c>
      <c r="AU155" s="178" t="s">
        <v>82</v>
      </c>
      <c r="AV155" s="13" t="s">
        <v>82</v>
      </c>
      <c r="AW155" s="13" t="s">
        <v>3</v>
      </c>
      <c r="AX155" s="13" t="s">
        <v>80</v>
      </c>
      <c r="AY155" s="178" t="s">
        <v>117</v>
      </c>
    </row>
    <row r="156" s="2" customFormat="1" ht="33" customHeight="1">
      <c r="A156" s="35"/>
      <c r="B156" s="162"/>
      <c r="C156" s="163" t="s">
        <v>204</v>
      </c>
      <c r="D156" s="163" t="s">
        <v>120</v>
      </c>
      <c r="E156" s="164" t="s">
        <v>205</v>
      </c>
      <c r="F156" s="165" t="s">
        <v>206</v>
      </c>
      <c r="G156" s="166" t="s">
        <v>193</v>
      </c>
      <c r="H156" s="167">
        <v>0.35099999999999998</v>
      </c>
      <c r="I156" s="168"/>
      <c r="J156" s="169">
        <f>ROUND(I156*H156,2)</f>
        <v>0</v>
      </c>
      <c r="K156" s="165" t="s">
        <v>124</v>
      </c>
      <c r="L156" s="36"/>
      <c r="M156" s="170" t="s">
        <v>1</v>
      </c>
      <c r="N156" s="171" t="s">
        <v>40</v>
      </c>
      <c r="O156" s="74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4" t="s">
        <v>125</v>
      </c>
      <c r="AT156" s="174" t="s">
        <v>120</v>
      </c>
      <c r="AU156" s="174" t="s">
        <v>82</v>
      </c>
      <c r="AY156" s="16" t="s">
        <v>117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6" t="s">
        <v>80</v>
      </c>
      <c r="BK156" s="175">
        <f>ROUND(I156*H156,2)</f>
        <v>0</v>
      </c>
      <c r="BL156" s="16" t="s">
        <v>125</v>
      </c>
      <c r="BM156" s="174" t="s">
        <v>207</v>
      </c>
    </row>
    <row r="157" s="2" customFormat="1" ht="44.25" customHeight="1">
      <c r="A157" s="35"/>
      <c r="B157" s="162"/>
      <c r="C157" s="163" t="s">
        <v>208</v>
      </c>
      <c r="D157" s="163" t="s">
        <v>120</v>
      </c>
      <c r="E157" s="164" t="s">
        <v>209</v>
      </c>
      <c r="F157" s="165" t="s">
        <v>210</v>
      </c>
      <c r="G157" s="166" t="s">
        <v>193</v>
      </c>
      <c r="H157" s="167">
        <v>0.26600000000000001</v>
      </c>
      <c r="I157" s="168"/>
      <c r="J157" s="169">
        <f>ROUND(I157*H157,2)</f>
        <v>0</v>
      </c>
      <c r="K157" s="165" t="s">
        <v>124</v>
      </c>
      <c r="L157" s="36"/>
      <c r="M157" s="170" t="s">
        <v>1</v>
      </c>
      <c r="N157" s="171" t="s">
        <v>40</v>
      </c>
      <c r="O157" s="74"/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4" t="s">
        <v>125</v>
      </c>
      <c r="AT157" s="174" t="s">
        <v>120</v>
      </c>
      <c r="AU157" s="174" t="s">
        <v>82</v>
      </c>
      <c r="AY157" s="16" t="s">
        <v>117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6" t="s">
        <v>80</v>
      </c>
      <c r="BK157" s="175">
        <f>ROUND(I157*H157,2)</f>
        <v>0</v>
      </c>
      <c r="BL157" s="16" t="s">
        <v>125</v>
      </c>
      <c r="BM157" s="174" t="s">
        <v>211</v>
      </c>
    </row>
    <row r="158" s="12" customFormat="1" ht="22.8" customHeight="1">
      <c r="A158" s="12"/>
      <c r="B158" s="149"/>
      <c r="C158" s="12"/>
      <c r="D158" s="150" t="s">
        <v>74</v>
      </c>
      <c r="E158" s="160" t="s">
        <v>212</v>
      </c>
      <c r="F158" s="160" t="s">
        <v>213</v>
      </c>
      <c r="G158" s="12"/>
      <c r="H158" s="12"/>
      <c r="I158" s="152"/>
      <c r="J158" s="161">
        <f>BK158</f>
        <v>0</v>
      </c>
      <c r="K158" s="12"/>
      <c r="L158" s="149"/>
      <c r="M158" s="154"/>
      <c r="N158" s="155"/>
      <c r="O158" s="155"/>
      <c r="P158" s="156">
        <f>P159</f>
        <v>0</v>
      </c>
      <c r="Q158" s="155"/>
      <c r="R158" s="156">
        <f>R159</f>
        <v>0</v>
      </c>
      <c r="S158" s="155"/>
      <c r="T158" s="157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0" t="s">
        <v>80</v>
      </c>
      <c r="AT158" s="158" t="s">
        <v>74</v>
      </c>
      <c r="AU158" s="158" t="s">
        <v>80</v>
      </c>
      <c r="AY158" s="150" t="s">
        <v>117</v>
      </c>
      <c r="BK158" s="159">
        <f>BK159</f>
        <v>0</v>
      </c>
    </row>
    <row r="159" s="2" customFormat="1" ht="21.75" customHeight="1">
      <c r="A159" s="35"/>
      <c r="B159" s="162"/>
      <c r="C159" s="163" t="s">
        <v>214</v>
      </c>
      <c r="D159" s="163" t="s">
        <v>120</v>
      </c>
      <c r="E159" s="164" t="s">
        <v>215</v>
      </c>
      <c r="F159" s="165" t="s">
        <v>216</v>
      </c>
      <c r="G159" s="166" t="s">
        <v>193</v>
      </c>
      <c r="H159" s="167">
        <v>0.84899999999999998</v>
      </c>
      <c r="I159" s="168"/>
      <c r="J159" s="169">
        <f>ROUND(I159*H159,2)</f>
        <v>0</v>
      </c>
      <c r="K159" s="165" t="s">
        <v>124</v>
      </c>
      <c r="L159" s="36"/>
      <c r="M159" s="170" t="s">
        <v>1</v>
      </c>
      <c r="N159" s="171" t="s">
        <v>40</v>
      </c>
      <c r="O159" s="74"/>
      <c r="P159" s="172">
        <f>O159*H159</f>
        <v>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4" t="s">
        <v>125</v>
      </c>
      <c r="AT159" s="174" t="s">
        <v>120</v>
      </c>
      <c r="AU159" s="174" t="s">
        <v>82</v>
      </c>
      <c r="AY159" s="16" t="s">
        <v>117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6" t="s">
        <v>80</v>
      </c>
      <c r="BK159" s="175">
        <f>ROUND(I159*H159,2)</f>
        <v>0</v>
      </c>
      <c r="BL159" s="16" t="s">
        <v>125</v>
      </c>
      <c r="BM159" s="174" t="s">
        <v>217</v>
      </c>
    </row>
    <row r="160" s="12" customFormat="1" ht="25.92" customHeight="1">
      <c r="A160" s="12"/>
      <c r="B160" s="149"/>
      <c r="C160" s="12"/>
      <c r="D160" s="150" t="s">
        <v>74</v>
      </c>
      <c r="E160" s="151" t="s">
        <v>218</v>
      </c>
      <c r="F160" s="151" t="s">
        <v>219</v>
      </c>
      <c r="G160" s="12"/>
      <c r="H160" s="12"/>
      <c r="I160" s="152"/>
      <c r="J160" s="153">
        <f>BK160</f>
        <v>0</v>
      </c>
      <c r="K160" s="12"/>
      <c r="L160" s="149"/>
      <c r="M160" s="154"/>
      <c r="N160" s="155"/>
      <c r="O160" s="155"/>
      <c r="P160" s="156">
        <f>P161+P168+P171+P186</f>
        <v>0</v>
      </c>
      <c r="Q160" s="155"/>
      <c r="R160" s="156">
        <f>R161+R168+R171+R186</f>
        <v>0.0048361999999999997</v>
      </c>
      <c r="S160" s="155"/>
      <c r="T160" s="157">
        <f>T161+T168+T171+T186</f>
        <v>0.032801999999999998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0" t="s">
        <v>82</v>
      </c>
      <c r="AT160" s="158" t="s">
        <v>74</v>
      </c>
      <c r="AU160" s="158" t="s">
        <v>75</v>
      </c>
      <c r="AY160" s="150" t="s">
        <v>117</v>
      </c>
      <c r="BK160" s="159">
        <f>BK161+BK168+BK171+BK186</f>
        <v>0</v>
      </c>
    </row>
    <row r="161" s="12" customFormat="1" ht="22.8" customHeight="1">
      <c r="A161" s="12"/>
      <c r="B161" s="149"/>
      <c r="C161" s="12"/>
      <c r="D161" s="150" t="s">
        <v>74</v>
      </c>
      <c r="E161" s="160" t="s">
        <v>220</v>
      </c>
      <c r="F161" s="160" t="s">
        <v>221</v>
      </c>
      <c r="G161" s="12"/>
      <c r="H161" s="12"/>
      <c r="I161" s="152"/>
      <c r="J161" s="161">
        <f>BK161</f>
        <v>0</v>
      </c>
      <c r="K161" s="12"/>
      <c r="L161" s="149"/>
      <c r="M161" s="154"/>
      <c r="N161" s="155"/>
      <c r="O161" s="155"/>
      <c r="P161" s="156">
        <f>SUM(P162:P167)</f>
        <v>0</v>
      </c>
      <c r="Q161" s="155"/>
      <c r="R161" s="156">
        <f>SUM(R162:R167)</f>
        <v>0</v>
      </c>
      <c r="S161" s="155"/>
      <c r="T161" s="157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0" t="s">
        <v>82</v>
      </c>
      <c r="AT161" s="158" t="s">
        <v>74</v>
      </c>
      <c r="AU161" s="158" t="s">
        <v>80</v>
      </c>
      <c r="AY161" s="150" t="s">
        <v>117</v>
      </c>
      <c r="BK161" s="159">
        <f>SUM(BK162:BK167)</f>
        <v>0</v>
      </c>
    </row>
    <row r="162" s="2" customFormat="1" ht="37.8" customHeight="1">
      <c r="A162" s="35"/>
      <c r="B162" s="162"/>
      <c r="C162" s="163" t="s">
        <v>7</v>
      </c>
      <c r="D162" s="163" t="s">
        <v>120</v>
      </c>
      <c r="E162" s="164" t="s">
        <v>222</v>
      </c>
      <c r="F162" s="165" t="s">
        <v>223</v>
      </c>
      <c r="G162" s="166" t="s">
        <v>136</v>
      </c>
      <c r="H162" s="167">
        <v>4</v>
      </c>
      <c r="I162" s="168"/>
      <c r="J162" s="169">
        <f>ROUND(I162*H162,2)</f>
        <v>0</v>
      </c>
      <c r="K162" s="165" t="s">
        <v>1</v>
      </c>
      <c r="L162" s="36"/>
      <c r="M162" s="170" t="s">
        <v>1</v>
      </c>
      <c r="N162" s="171" t="s">
        <v>40</v>
      </c>
      <c r="O162" s="74"/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4" t="s">
        <v>195</v>
      </c>
      <c r="AT162" s="174" t="s">
        <v>120</v>
      </c>
      <c r="AU162" s="174" t="s">
        <v>82</v>
      </c>
      <c r="AY162" s="16" t="s">
        <v>117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6" t="s">
        <v>80</v>
      </c>
      <c r="BK162" s="175">
        <f>ROUND(I162*H162,2)</f>
        <v>0</v>
      </c>
      <c r="BL162" s="16" t="s">
        <v>195</v>
      </c>
      <c r="BM162" s="174" t="s">
        <v>224</v>
      </c>
    </row>
    <row r="163" s="2" customFormat="1" ht="24.15" customHeight="1">
      <c r="A163" s="35"/>
      <c r="B163" s="162"/>
      <c r="C163" s="163" t="s">
        <v>225</v>
      </c>
      <c r="D163" s="163" t="s">
        <v>120</v>
      </c>
      <c r="E163" s="164" t="s">
        <v>226</v>
      </c>
      <c r="F163" s="165" t="s">
        <v>227</v>
      </c>
      <c r="G163" s="166" t="s">
        <v>157</v>
      </c>
      <c r="H163" s="167">
        <v>4</v>
      </c>
      <c r="I163" s="168"/>
      <c r="J163" s="169">
        <f>ROUND(I163*H163,2)</f>
        <v>0</v>
      </c>
      <c r="K163" s="165" t="s">
        <v>1</v>
      </c>
      <c r="L163" s="36"/>
      <c r="M163" s="170" t="s">
        <v>1</v>
      </c>
      <c r="N163" s="171" t="s">
        <v>40</v>
      </c>
      <c r="O163" s="74"/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4" t="s">
        <v>195</v>
      </c>
      <c r="AT163" s="174" t="s">
        <v>120</v>
      </c>
      <c r="AU163" s="174" t="s">
        <v>82</v>
      </c>
      <c r="AY163" s="16" t="s">
        <v>117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6" t="s">
        <v>80</v>
      </c>
      <c r="BK163" s="175">
        <f>ROUND(I163*H163,2)</f>
        <v>0</v>
      </c>
      <c r="BL163" s="16" t="s">
        <v>195</v>
      </c>
      <c r="BM163" s="174" t="s">
        <v>228</v>
      </c>
    </row>
    <row r="164" s="13" customFormat="1">
      <c r="A164" s="13"/>
      <c r="B164" s="176"/>
      <c r="C164" s="13"/>
      <c r="D164" s="177" t="s">
        <v>127</v>
      </c>
      <c r="E164" s="178" t="s">
        <v>1</v>
      </c>
      <c r="F164" s="179" t="s">
        <v>229</v>
      </c>
      <c r="G164" s="13"/>
      <c r="H164" s="180">
        <v>4</v>
      </c>
      <c r="I164" s="181"/>
      <c r="J164" s="13"/>
      <c r="K164" s="13"/>
      <c r="L164" s="176"/>
      <c r="M164" s="182"/>
      <c r="N164" s="183"/>
      <c r="O164" s="183"/>
      <c r="P164" s="183"/>
      <c r="Q164" s="183"/>
      <c r="R164" s="183"/>
      <c r="S164" s="183"/>
      <c r="T164" s="18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78" t="s">
        <v>127</v>
      </c>
      <c r="AU164" s="178" t="s">
        <v>82</v>
      </c>
      <c r="AV164" s="13" t="s">
        <v>82</v>
      </c>
      <c r="AW164" s="13" t="s">
        <v>32</v>
      </c>
      <c r="AX164" s="13" t="s">
        <v>80</v>
      </c>
      <c r="AY164" s="178" t="s">
        <v>117</v>
      </c>
    </row>
    <row r="165" s="2" customFormat="1" ht="21.75" customHeight="1">
      <c r="A165" s="35"/>
      <c r="B165" s="162"/>
      <c r="C165" s="163" t="s">
        <v>230</v>
      </c>
      <c r="D165" s="163" t="s">
        <v>120</v>
      </c>
      <c r="E165" s="164" t="s">
        <v>231</v>
      </c>
      <c r="F165" s="165" t="s">
        <v>232</v>
      </c>
      <c r="G165" s="166" t="s">
        <v>136</v>
      </c>
      <c r="H165" s="167">
        <v>4</v>
      </c>
      <c r="I165" s="168"/>
      <c r="J165" s="169">
        <f>ROUND(I165*H165,2)</f>
        <v>0</v>
      </c>
      <c r="K165" s="165" t="s">
        <v>1</v>
      </c>
      <c r="L165" s="36"/>
      <c r="M165" s="170" t="s">
        <v>1</v>
      </c>
      <c r="N165" s="171" t="s">
        <v>40</v>
      </c>
      <c r="O165" s="74"/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4" t="s">
        <v>195</v>
      </c>
      <c r="AT165" s="174" t="s">
        <v>120</v>
      </c>
      <c r="AU165" s="174" t="s">
        <v>82</v>
      </c>
      <c r="AY165" s="16" t="s">
        <v>117</v>
      </c>
      <c r="BE165" s="175">
        <f>IF(N165="základní",J165,0)</f>
        <v>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6" t="s">
        <v>80</v>
      </c>
      <c r="BK165" s="175">
        <f>ROUND(I165*H165,2)</f>
        <v>0</v>
      </c>
      <c r="BL165" s="16" t="s">
        <v>195</v>
      </c>
      <c r="BM165" s="174" t="s">
        <v>233</v>
      </c>
    </row>
    <row r="166" s="13" customFormat="1">
      <c r="A166" s="13"/>
      <c r="B166" s="176"/>
      <c r="C166" s="13"/>
      <c r="D166" s="177" t="s">
        <v>127</v>
      </c>
      <c r="E166" s="178" t="s">
        <v>1</v>
      </c>
      <c r="F166" s="179" t="s">
        <v>125</v>
      </c>
      <c r="G166" s="13"/>
      <c r="H166" s="180">
        <v>4</v>
      </c>
      <c r="I166" s="181"/>
      <c r="J166" s="13"/>
      <c r="K166" s="13"/>
      <c r="L166" s="176"/>
      <c r="M166" s="182"/>
      <c r="N166" s="183"/>
      <c r="O166" s="183"/>
      <c r="P166" s="183"/>
      <c r="Q166" s="183"/>
      <c r="R166" s="183"/>
      <c r="S166" s="183"/>
      <c r="T166" s="18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8" t="s">
        <v>127</v>
      </c>
      <c r="AU166" s="178" t="s">
        <v>82</v>
      </c>
      <c r="AV166" s="13" t="s">
        <v>82</v>
      </c>
      <c r="AW166" s="13" t="s">
        <v>32</v>
      </c>
      <c r="AX166" s="13" t="s">
        <v>80</v>
      </c>
      <c r="AY166" s="178" t="s">
        <v>117</v>
      </c>
    </row>
    <row r="167" s="2" customFormat="1" ht="24.15" customHeight="1">
      <c r="A167" s="35"/>
      <c r="B167" s="162"/>
      <c r="C167" s="163" t="s">
        <v>234</v>
      </c>
      <c r="D167" s="163" t="s">
        <v>120</v>
      </c>
      <c r="E167" s="164" t="s">
        <v>235</v>
      </c>
      <c r="F167" s="165" t="s">
        <v>236</v>
      </c>
      <c r="G167" s="166" t="s">
        <v>237</v>
      </c>
      <c r="H167" s="185"/>
      <c r="I167" s="168"/>
      <c r="J167" s="169">
        <f>ROUND(I167*H167,2)</f>
        <v>0</v>
      </c>
      <c r="K167" s="165" t="s">
        <v>124</v>
      </c>
      <c r="L167" s="36"/>
      <c r="M167" s="170" t="s">
        <v>1</v>
      </c>
      <c r="N167" s="171" t="s">
        <v>40</v>
      </c>
      <c r="O167" s="74"/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4" t="s">
        <v>195</v>
      </c>
      <c r="AT167" s="174" t="s">
        <v>120</v>
      </c>
      <c r="AU167" s="174" t="s">
        <v>82</v>
      </c>
      <c r="AY167" s="16" t="s">
        <v>117</v>
      </c>
      <c r="BE167" s="175">
        <f>IF(N167="základní",J167,0)</f>
        <v>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6" t="s">
        <v>80</v>
      </c>
      <c r="BK167" s="175">
        <f>ROUND(I167*H167,2)</f>
        <v>0</v>
      </c>
      <c r="BL167" s="16" t="s">
        <v>195</v>
      </c>
      <c r="BM167" s="174" t="s">
        <v>238</v>
      </c>
    </row>
    <row r="168" s="12" customFormat="1" ht="22.8" customHeight="1">
      <c r="A168" s="12"/>
      <c r="B168" s="149"/>
      <c r="C168" s="12"/>
      <c r="D168" s="150" t="s">
        <v>74</v>
      </c>
      <c r="E168" s="160" t="s">
        <v>239</v>
      </c>
      <c r="F168" s="160" t="s">
        <v>240</v>
      </c>
      <c r="G168" s="12"/>
      <c r="H168" s="12"/>
      <c r="I168" s="152"/>
      <c r="J168" s="161">
        <f>BK168</f>
        <v>0</v>
      </c>
      <c r="K168" s="12"/>
      <c r="L168" s="149"/>
      <c r="M168" s="154"/>
      <c r="N168" s="155"/>
      <c r="O168" s="155"/>
      <c r="P168" s="156">
        <f>SUM(P169:P170)</f>
        <v>0</v>
      </c>
      <c r="Q168" s="155"/>
      <c r="R168" s="156">
        <f>SUM(R169:R170)</f>
        <v>0</v>
      </c>
      <c r="S168" s="155"/>
      <c r="T168" s="157">
        <f>SUM(T169:T170)</f>
        <v>0.032639999999999995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0" t="s">
        <v>82</v>
      </c>
      <c r="AT168" s="158" t="s">
        <v>74</v>
      </c>
      <c r="AU168" s="158" t="s">
        <v>80</v>
      </c>
      <c r="AY168" s="150" t="s">
        <v>117</v>
      </c>
      <c r="BK168" s="159">
        <f>SUM(BK169:BK170)</f>
        <v>0</v>
      </c>
    </row>
    <row r="169" s="2" customFormat="1" ht="24.15" customHeight="1">
      <c r="A169" s="35"/>
      <c r="B169" s="162"/>
      <c r="C169" s="163" t="s">
        <v>241</v>
      </c>
      <c r="D169" s="163" t="s">
        <v>120</v>
      </c>
      <c r="E169" s="164" t="s">
        <v>242</v>
      </c>
      <c r="F169" s="165" t="s">
        <v>243</v>
      </c>
      <c r="G169" s="166" t="s">
        <v>123</v>
      </c>
      <c r="H169" s="167">
        <v>1.2</v>
      </c>
      <c r="I169" s="168"/>
      <c r="J169" s="169">
        <f>ROUND(I169*H169,2)</f>
        <v>0</v>
      </c>
      <c r="K169" s="165" t="s">
        <v>124</v>
      </c>
      <c r="L169" s="36"/>
      <c r="M169" s="170" t="s">
        <v>1</v>
      </c>
      <c r="N169" s="171" t="s">
        <v>40</v>
      </c>
      <c r="O169" s="74"/>
      <c r="P169" s="172">
        <f>O169*H169</f>
        <v>0</v>
      </c>
      <c r="Q169" s="172">
        <v>0</v>
      </c>
      <c r="R169" s="172">
        <f>Q169*H169</f>
        <v>0</v>
      </c>
      <c r="S169" s="172">
        <v>0.027199999999999998</v>
      </c>
      <c r="T169" s="173">
        <f>S169*H169</f>
        <v>0.032639999999999995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4" t="s">
        <v>195</v>
      </c>
      <c r="AT169" s="174" t="s">
        <v>120</v>
      </c>
      <c r="AU169" s="174" t="s">
        <v>82</v>
      </c>
      <c r="AY169" s="16" t="s">
        <v>117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6" t="s">
        <v>80</v>
      </c>
      <c r="BK169" s="175">
        <f>ROUND(I169*H169,2)</f>
        <v>0</v>
      </c>
      <c r="BL169" s="16" t="s">
        <v>195</v>
      </c>
      <c r="BM169" s="174" t="s">
        <v>244</v>
      </c>
    </row>
    <row r="170" s="13" customFormat="1">
      <c r="A170" s="13"/>
      <c r="B170" s="176"/>
      <c r="C170" s="13"/>
      <c r="D170" s="177" t="s">
        <v>127</v>
      </c>
      <c r="E170" s="178" t="s">
        <v>1</v>
      </c>
      <c r="F170" s="179" t="s">
        <v>245</v>
      </c>
      <c r="G170" s="13"/>
      <c r="H170" s="180">
        <v>1.2</v>
      </c>
      <c r="I170" s="181"/>
      <c r="J170" s="13"/>
      <c r="K170" s="13"/>
      <c r="L170" s="176"/>
      <c r="M170" s="182"/>
      <c r="N170" s="183"/>
      <c r="O170" s="183"/>
      <c r="P170" s="183"/>
      <c r="Q170" s="183"/>
      <c r="R170" s="183"/>
      <c r="S170" s="183"/>
      <c r="T170" s="18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78" t="s">
        <v>127</v>
      </c>
      <c r="AU170" s="178" t="s">
        <v>82</v>
      </c>
      <c r="AV170" s="13" t="s">
        <v>82</v>
      </c>
      <c r="AW170" s="13" t="s">
        <v>32</v>
      </c>
      <c r="AX170" s="13" t="s">
        <v>80</v>
      </c>
      <c r="AY170" s="178" t="s">
        <v>117</v>
      </c>
    </row>
    <row r="171" s="12" customFormat="1" ht="22.8" customHeight="1">
      <c r="A171" s="12"/>
      <c r="B171" s="149"/>
      <c r="C171" s="12"/>
      <c r="D171" s="150" t="s">
        <v>74</v>
      </c>
      <c r="E171" s="160" t="s">
        <v>246</v>
      </c>
      <c r="F171" s="160" t="s">
        <v>247</v>
      </c>
      <c r="G171" s="12"/>
      <c r="H171" s="12"/>
      <c r="I171" s="152"/>
      <c r="J171" s="161">
        <f>BK171</f>
        <v>0</v>
      </c>
      <c r="K171" s="12"/>
      <c r="L171" s="149"/>
      <c r="M171" s="154"/>
      <c r="N171" s="155"/>
      <c r="O171" s="155"/>
      <c r="P171" s="156">
        <f>SUM(P172:P185)</f>
        <v>0</v>
      </c>
      <c r="Q171" s="155"/>
      <c r="R171" s="156">
        <f>SUM(R172:R185)</f>
        <v>0.0036194999999999995</v>
      </c>
      <c r="S171" s="155"/>
      <c r="T171" s="157">
        <f>SUM(T172:T185)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0" t="s">
        <v>82</v>
      </c>
      <c r="AT171" s="158" t="s">
        <v>74</v>
      </c>
      <c r="AU171" s="158" t="s">
        <v>80</v>
      </c>
      <c r="AY171" s="150" t="s">
        <v>117</v>
      </c>
      <c r="BK171" s="159">
        <f>SUM(BK172:BK185)</f>
        <v>0</v>
      </c>
    </row>
    <row r="172" s="2" customFormat="1" ht="24.15" customHeight="1">
      <c r="A172" s="35"/>
      <c r="B172" s="162"/>
      <c r="C172" s="163" t="s">
        <v>248</v>
      </c>
      <c r="D172" s="163" t="s">
        <v>120</v>
      </c>
      <c r="E172" s="164" t="s">
        <v>249</v>
      </c>
      <c r="F172" s="165" t="s">
        <v>250</v>
      </c>
      <c r="G172" s="166" t="s">
        <v>123</v>
      </c>
      <c r="H172" s="167">
        <v>5.1299999999999999</v>
      </c>
      <c r="I172" s="168"/>
      <c r="J172" s="169">
        <f>ROUND(I172*H172,2)</f>
        <v>0</v>
      </c>
      <c r="K172" s="165" t="s">
        <v>124</v>
      </c>
      <c r="L172" s="36"/>
      <c r="M172" s="170" t="s">
        <v>1</v>
      </c>
      <c r="N172" s="171" t="s">
        <v>40</v>
      </c>
      <c r="O172" s="74"/>
      <c r="P172" s="172">
        <f>O172*H172</f>
        <v>0</v>
      </c>
      <c r="Q172" s="172">
        <v>6.0000000000000002E-05</v>
      </c>
      <c r="R172" s="172">
        <f>Q172*H172</f>
        <v>0.0003078</v>
      </c>
      <c r="S172" s="172">
        <v>0</v>
      </c>
      <c r="T172" s="17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4" t="s">
        <v>195</v>
      </c>
      <c r="AT172" s="174" t="s">
        <v>120</v>
      </c>
      <c r="AU172" s="174" t="s">
        <v>82</v>
      </c>
      <c r="AY172" s="16" t="s">
        <v>117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6" t="s">
        <v>80</v>
      </c>
      <c r="BK172" s="175">
        <f>ROUND(I172*H172,2)</f>
        <v>0</v>
      </c>
      <c r="BL172" s="16" t="s">
        <v>195</v>
      </c>
      <c r="BM172" s="174" t="s">
        <v>251</v>
      </c>
    </row>
    <row r="173" s="13" customFormat="1">
      <c r="A173" s="13"/>
      <c r="B173" s="176"/>
      <c r="C173" s="13"/>
      <c r="D173" s="177" t="s">
        <v>127</v>
      </c>
      <c r="E173" s="178" t="s">
        <v>1</v>
      </c>
      <c r="F173" s="179" t="s">
        <v>187</v>
      </c>
      <c r="G173" s="13"/>
      <c r="H173" s="180">
        <v>5.1299999999999999</v>
      </c>
      <c r="I173" s="181"/>
      <c r="J173" s="13"/>
      <c r="K173" s="13"/>
      <c r="L173" s="176"/>
      <c r="M173" s="182"/>
      <c r="N173" s="183"/>
      <c r="O173" s="183"/>
      <c r="P173" s="183"/>
      <c r="Q173" s="183"/>
      <c r="R173" s="183"/>
      <c r="S173" s="183"/>
      <c r="T173" s="18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78" t="s">
        <v>127</v>
      </c>
      <c r="AU173" s="178" t="s">
        <v>82</v>
      </c>
      <c r="AV173" s="13" t="s">
        <v>82</v>
      </c>
      <c r="AW173" s="13" t="s">
        <v>32</v>
      </c>
      <c r="AX173" s="13" t="s">
        <v>80</v>
      </c>
      <c r="AY173" s="178" t="s">
        <v>117</v>
      </c>
    </row>
    <row r="174" s="2" customFormat="1" ht="33" customHeight="1">
      <c r="A174" s="35"/>
      <c r="B174" s="162"/>
      <c r="C174" s="163" t="s">
        <v>252</v>
      </c>
      <c r="D174" s="163" t="s">
        <v>120</v>
      </c>
      <c r="E174" s="164" t="s">
        <v>253</v>
      </c>
      <c r="F174" s="165" t="s">
        <v>254</v>
      </c>
      <c r="G174" s="166" t="s">
        <v>123</v>
      </c>
      <c r="H174" s="167">
        <v>1.3999999999999999</v>
      </c>
      <c r="I174" s="168"/>
      <c r="J174" s="169">
        <f>ROUND(I174*H174,2)</f>
        <v>0</v>
      </c>
      <c r="K174" s="165" t="s">
        <v>124</v>
      </c>
      <c r="L174" s="36"/>
      <c r="M174" s="170" t="s">
        <v>1</v>
      </c>
      <c r="N174" s="171" t="s">
        <v>40</v>
      </c>
      <c r="O174" s="74"/>
      <c r="P174" s="172">
        <f>O174*H174</f>
        <v>0</v>
      </c>
      <c r="Q174" s="172">
        <v>8.0000000000000007E-05</v>
      </c>
      <c r="R174" s="172">
        <f>Q174*H174</f>
        <v>0.000112</v>
      </c>
      <c r="S174" s="172">
        <v>0</v>
      </c>
      <c r="T174" s="17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4" t="s">
        <v>195</v>
      </c>
      <c r="AT174" s="174" t="s">
        <v>120</v>
      </c>
      <c r="AU174" s="174" t="s">
        <v>82</v>
      </c>
      <c r="AY174" s="16" t="s">
        <v>117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6" t="s">
        <v>80</v>
      </c>
      <c r="BK174" s="175">
        <f>ROUND(I174*H174,2)</f>
        <v>0</v>
      </c>
      <c r="BL174" s="16" t="s">
        <v>195</v>
      </c>
      <c r="BM174" s="174" t="s">
        <v>255</v>
      </c>
    </row>
    <row r="175" s="13" customFormat="1">
      <c r="A175" s="13"/>
      <c r="B175" s="176"/>
      <c r="C175" s="13"/>
      <c r="D175" s="177" t="s">
        <v>127</v>
      </c>
      <c r="E175" s="178" t="s">
        <v>1</v>
      </c>
      <c r="F175" s="179" t="s">
        <v>256</v>
      </c>
      <c r="G175" s="13"/>
      <c r="H175" s="180">
        <v>1.3999999999999999</v>
      </c>
      <c r="I175" s="181"/>
      <c r="J175" s="13"/>
      <c r="K175" s="13"/>
      <c r="L175" s="176"/>
      <c r="M175" s="182"/>
      <c r="N175" s="183"/>
      <c r="O175" s="183"/>
      <c r="P175" s="183"/>
      <c r="Q175" s="183"/>
      <c r="R175" s="183"/>
      <c r="S175" s="183"/>
      <c r="T175" s="18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8" t="s">
        <v>127</v>
      </c>
      <c r="AU175" s="178" t="s">
        <v>82</v>
      </c>
      <c r="AV175" s="13" t="s">
        <v>82</v>
      </c>
      <c r="AW175" s="13" t="s">
        <v>32</v>
      </c>
      <c r="AX175" s="13" t="s">
        <v>80</v>
      </c>
      <c r="AY175" s="178" t="s">
        <v>117</v>
      </c>
    </row>
    <row r="176" s="2" customFormat="1" ht="24.15" customHeight="1">
      <c r="A176" s="35"/>
      <c r="B176" s="162"/>
      <c r="C176" s="163" t="s">
        <v>257</v>
      </c>
      <c r="D176" s="163" t="s">
        <v>120</v>
      </c>
      <c r="E176" s="164" t="s">
        <v>258</v>
      </c>
      <c r="F176" s="165" t="s">
        <v>259</v>
      </c>
      <c r="G176" s="166" t="s">
        <v>123</v>
      </c>
      <c r="H176" s="167">
        <v>5.1299999999999999</v>
      </c>
      <c r="I176" s="168"/>
      <c r="J176" s="169">
        <f>ROUND(I176*H176,2)</f>
        <v>0</v>
      </c>
      <c r="K176" s="165" t="s">
        <v>124</v>
      </c>
      <c r="L176" s="36"/>
      <c r="M176" s="170" t="s">
        <v>1</v>
      </c>
      <c r="N176" s="171" t="s">
        <v>40</v>
      </c>
      <c r="O176" s="74"/>
      <c r="P176" s="172">
        <f>O176*H176</f>
        <v>0</v>
      </c>
      <c r="Q176" s="172">
        <v>8.0000000000000007E-05</v>
      </c>
      <c r="R176" s="172">
        <f>Q176*H176</f>
        <v>0.0004104</v>
      </c>
      <c r="S176" s="172">
        <v>0</v>
      </c>
      <c r="T176" s="17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4" t="s">
        <v>195</v>
      </c>
      <c r="AT176" s="174" t="s">
        <v>120</v>
      </c>
      <c r="AU176" s="174" t="s">
        <v>82</v>
      </c>
      <c r="AY176" s="16" t="s">
        <v>117</v>
      </c>
      <c r="BE176" s="175">
        <f>IF(N176="základní",J176,0)</f>
        <v>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6" t="s">
        <v>80</v>
      </c>
      <c r="BK176" s="175">
        <f>ROUND(I176*H176,2)</f>
        <v>0</v>
      </c>
      <c r="BL176" s="16" t="s">
        <v>195</v>
      </c>
      <c r="BM176" s="174" t="s">
        <v>260</v>
      </c>
    </row>
    <row r="177" s="2" customFormat="1" ht="24.15" customHeight="1">
      <c r="A177" s="35"/>
      <c r="B177" s="162"/>
      <c r="C177" s="163" t="s">
        <v>261</v>
      </c>
      <c r="D177" s="163" t="s">
        <v>120</v>
      </c>
      <c r="E177" s="164" t="s">
        <v>262</v>
      </c>
      <c r="F177" s="165" t="s">
        <v>263</v>
      </c>
      <c r="G177" s="166" t="s">
        <v>123</v>
      </c>
      <c r="H177" s="167">
        <v>5.1299999999999999</v>
      </c>
      <c r="I177" s="168"/>
      <c r="J177" s="169">
        <f>ROUND(I177*H177,2)</f>
        <v>0</v>
      </c>
      <c r="K177" s="165" t="s">
        <v>124</v>
      </c>
      <c r="L177" s="36"/>
      <c r="M177" s="170" t="s">
        <v>1</v>
      </c>
      <c r="N177" s="171" t="s">
        <v>40</v>
      </c>
      <c r="O177" s="74"/>
      <c r="P177" s="172">
        <f>O177*H177</f>
        <v>0</v>
      </c>
      <c r="Q177" s="172">
        <v>0.00017000000000000001</v>
      </c>
      <c r="R177" s="172">
        <f>Q177*H177</f>
        <v>0.0008721</v>
      </c>
      <c r="S177" s="172">
        <v>0</v>
      </c>
      <c r="T177" s="17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74" t="s">
        <v>195</v>
      </c>
      <c r="AT177" s="174" t="s">
        <v>120</v>
      </c>
      <c r="AU177" s="174" t="s">
        <v>82</v>
      </c>
      <c r="AY177" s="16" t="s">
        <v>117</v>
      </c>
      <c r="BE177" s="175">
        <f>IF(N177="základní",J177,0)</f>
        <v>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6" t="s">
        <v>80</v>
      </c>
      <c r="BK177" s="175">
        <f>ROUND(I177*H177,2)</f>
        <v>0</v>
      </c>
      <c r="BL177" s="16" t="s">
        <v>195</v>
      </c>
      <c r="BM177" s="174" t="s">
        <v>264</v>
      </c>
    </row>
    <row r="178" s="13" customFormat="1">
      <c r="A178" s="13"/>
      <c r="B178" s="176"/>
      <c r="C178" s="13"/>
      <c r="D178" s="177" t="s">
        <v>127</v>
      </c>
      <c r="E178" s="178" t="s">
        <v>1</v>
      </c>
      <c r="F178" s="179" t="s">
        <v>187</v>
      </c>
      <c r="G178" s="13"/>
      <c r="H178" s="180">
        <v>5.1299999999999999</v>
      </c>
      <c r="I178" s="181"/>
      <c r="J178" s="13"/>
      <c r="K178" s="13"/>
      <c r="L178" s="176"/>
      <c r="M178" s="182"/>
      <c r="N178" s="183"/>
      <c r="O178" s="183"/>
      <c r="P178" s="183"/>
      <c r="Q178" s="183"/>
      <c r="R178" s="183"/>
      <c r="S178" s="183"/>
      <c r="T178" s="18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78" t="s">
        <v>127</v>
      </c>
      <c r="AU178" s="178" t="s">
        <v>82</v>
      </c>
      <c r="AV178" s="13" t="s">
        <v>82</v>
      </c>
      <c r="AW178" s="13" t="s">
        <v>32</v>
      </c>
      <c r="AX178" s="13" t="s">
        <v>80</v>
      </c>
      <c r="AY178" s="178" t="s">
        <v>117</v>
      </c>
    </row>
    <row r="179" s="2" customFormat="1" ht="24.15" customHeight="1">
      <c r="A179" s="35"/>
      <c r="B179" s="162"/>
      <c r="C179" s="163" t="s">
        <v>265</v>
      </c>
      <c r="D179" s="163" t="s">
        <v>120</v>
      </c>
      <c r="E179" s="164" t="s">
        <v>266</v>
      </c>
      <c r="F179" s="165" t="s">
        <v>267</v>
      </c>
      <c r="G179" s="166" t="s">
        <v>123</v>
      </c>
      <c r="H179" s="167">
        <v>5.1299999999999999</v>
      </c>
      <c r="I179" s="168"/>
      <c r="J179" s="169">
        <f>ROUND(I179*H179,2)</f>
        <v>0</v>
      </c>
      <c r="K179" s="165" t="s">
        <v>124</v>
      </c>
      <c r="L179" s="36"/>
      <c r="M179" s="170" t="s">
        <v>1</v>
      </c>
      <c r="N179" s="171" t="s">
        <v>40</v>
      </c>
      <c r="O179" s="74"/>
      <c r="P179" s="172">
        <f>O179*H179</f>
        <v>0</v>
      </c>
      <c r="Q179" s="172">
        <v>0.00012</v>
      </c>
      <c r="R179" s="172">
        <f>Q179*H179</f>
        <v>0.0006156</v>
      </c>
      <c r="S179" s="172">
        <v>0</v>
      </c>
      <c r="T179" s="17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4" t="s">
        <v>195</v>
      </c>
      <c r="AT179" s="174" t="s">
        <v>120</v>
      </c>
      <c r="AU179" s="174" t="s">
        <v>82</v>
      </c>
      <c r="AY179" s="16" t="s">
        <v>117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6" t="s">
        <v>80</v>
      </c>
      <c r="BK179" s="175">
        <f>ROUND(I179*H179,2)</f>
        <v>0</v>
      </c>
      <c r="BL179" s="16" t="s">
        <v>195</v>
      </c>
      <c r="BM179" s="174" t="s">
        <v>268</v>
      </c>
    </row>
    <row r="180" s="2" customFormat="1" ht="24.15" customHeight="1">
      <c r="A180" s="35"/>
      <c r="B180" s="162"/>
      <c r="C180" s="163" t="s">
        <v>269</v>
      </c>
      <c r="D180" s="163" t="s">
        <v>120</v>
      </c>
      <c r="E180" s="164" t="s">
        <v>270</v>
      </c>
      <c r="F180" s="165" t="s">
        <v>271</v>
      </c>
      <c r="G180" s="166" t="s">
        <v>123</v>
      </c>
      <c r="H180" s="167">
        <v>5.1299999999999999</v>
      </c>
      <c r="I180" s="168"/>
      <c r="J180" s="169">
        <f>ROUND(I180*H180,2)</f>
        <v>0</v>
      </c>
      <c r="K180" s="165" t="s">
        <v>124</v>
      </c>
      <c r="L180" s="36"/>
      <c r="M180" s="170" t="s">
        <v>1</v>
      </c>
      <c r="N180" s="171" t="s">
        <v>40</v>
      </c>
      <c r="O180" s="74"/>
      <c r="P180" s="172">
        <f>O180*H180</f>
        <v>0</v>
      </c>
      <c r="Q180" s="172">
        <v>0.00012</v>
      </c>
      <c r="R180" s="172">
        <f>Q180*H180</f>
        <v>0.0006156</v>
      </c>
      <c r="S180" s="172">
        <v>0</v>
      </c>
      <c r="T180" s="17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4" t="s">
        <v>195</v>
      </c>
      <c r="AT180" s="174" t="s">
        <v>120</v>
      </c>
      <c r="AU180" s="174" t="s">
        <v>82</v>
      </c>
      <c r="AY180" s="16" t="s">
        <v>117</v>
      </c>
      <c r="BE180" s="175">
        <f>IF(N180="základní",J180,0)</f>
        <v>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6" t="s">
        <v>80</v>
      </c>
      <c r="BK180" s="175">
        <f>ROUND(I180*H180,2)</f>
        <v>0</v>
      </c>
      <c r="BL180" s="16" t="s">
        <v>195</v>
      </c>
      <c r="BM180" s="174" t="s">
        <v>272</v>
      </c>
    </row>
    <row r="181" s="2" customFormat="1" ht="24.15" customHeight="1">
      <c r="A181" s="35"/>
      <c r="B181" s="162"/>
      <c r="C181" s="163" t="s">
        <v>273</v>
      </c>
      <c r="D181" s="163" t="s">
        <v>120</v>
      </c>
      <c r="E181" s="164" t="s">
        <v>274</v>
      </c>
      <c r="F181" s="165" t="s">
        <v>275</v>
      </c>
      <c r="G181" s="166" t="s">
        <v>123</v>
      </c>
      <c r="H181" s="167">
        <v>1.3999999999999999</v>
      </c>
      <c r="I181" s="168"/>
      <c r="J181" s="169">
        <f>ROUND(I181*H181,2)</f>
        <v>0</v>
      </c>
      <c r="K181" s="165" t="s">
        <v>124</v>
      </c>
      <c r="L181" s="36"/>
      <c r="M181" s="170" t="s">
        <v>1</v>
      </c>
      <c r="N181" s="171" t="s">
        <v>40</v>
      </c>
      <c r="O181" s="74"/>
      <c r="P181" s="172">
        <f>O181*H181</f>
        <v>0</v>
      </c>
      <c r="Q181" s="172">
        <v>6.0000000000000002E-05</v>
      </c>
      <c r="R181" s="172">
        <f>Q181*H181</f>
        <v>8.3999999999999995E-05</v>
      </c>
      <c r="S181" s="172">
        <v>0</v>
      </c>
      <c r="T181" s="17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74" t="s">
        <v>195</v>
      </c>
      <c r="AT181" s="174" t="s">
        <v>120</v>
      </c>
      <c r="AU181" s="174" t="s">
        <v>82</v>
      </c>
      <c r="AY181" s="16" t="s">
        <v>117</v>
      </c>
      <c r="BE181" s="175">
        <f>IF(N181="základní",J181,0)</f>
        <v>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6" t="s">
        <v>80</v>
      </c>
      <c r="BK181" s="175">
        <f>ROUND(I181*H181,2)</f>
        <v>0</v>
      </c>
      <c r="BL181" s="16" t="s">
        <v>195</v>
      </c>
      <c r="BM181" s="174" t="s">
        <v>276</v>
      </c>
    </row>
    <row r="182" s="13" customFormat="1">
      <c r="A182" s="13"/>
      <c r="B182" s="176"/>
      <c r="C182" s="13"/>
      <c r="D182" s="177" t="s">
        <v>127</v>
      </c>
      <c r="E182" s="178" t="s">
        <v>1</v>
      </c>
      <c r="F182" s="179" t="s">
        <v>277</v>
      </c>
      <c r="G182" s="13"/>
      <c r="H182" s="180">
        <v>1.3999999999999999</v>
      </c>
      <c r="I182" s="181"/>
      <c r="J182" s="13"/>
      <c r="K182" s="13"/>
      <c r="L182" s="176"/>
      <c r="M182" s="182"/>
      <c r="N182" s="183"/>
      <c r="O182" s="183"/>
      <c r="P182" s="183"/>
      <c r="Q182" s="183"/>
      <c r="R182" s="183"/>
      <c r="S182" s="183"/>
      <c r="T182" s="18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78" t="s">
        <v>127</v>
      </c>
      <c r="AU182" s="178" t="s">
        <v>82</v>
      </c>
      <c r="AV182" s="13" t="s">
        <v>82</v>
      </c>
      <c r="AW182" s="13" t="s">
        <v>32</v>
      </c>
      <c r="AX182" s="13" t="s">
        <v>80</v>
      </c>
      <c r="AY182" s="178" t="s">
        <v>117</v>
      </c>
    </row>
    <row r="183" s="2" customFormat="1" ht="24.15" customHeight="1">
      <c r="A183" s="35"/>
      <c r="B183" s="162"/>
      <c r="C183" s="163" t="s">
        <v>278</v>
      </c>
      <c r="D183" s="163" t="s">
        <v>120</v>
      </c>
      <c r="E183" s="164" t="s">
        <v>279</v>
      </c>
      <c r="F183" s="165" t="s">
        <v>280</v>
      </c>
      <c r="G183" s="166" t="s">
        <v>123</v>
      </c>
      <c r="H183" s="167">
        <v>1.3999999999999999</v>
      </c>
      <c r="I183" s="168"/>
      <c r="J183" s="169">
        <f>ROUND(I183*H183,2)</f>
        <v>0</v>
      </c>
      <c r="K183" s="165" t="s">
        <v>124</v>
      </c>
      <c r="L183" s="36"/>
      <c r="M183" s="170" t="s">
        <v>1</v>
      </c>
      <c r="N183" s="171" t="s">
        <v>40</v>
      </c>
      <c r="O183" s="74"/>
      <c r="P183" s="172">
        <f>O183*H183</f>
        <v>0</v>
      </c>
      <c r="Q183" s="172">
        <v>0.00017000000000000001</v>
      </c>
      <c r="R183" s="172">
        <f>Q183*H183</f>
        <v>0.00023800000000000001</v>
      </c>
      <c r="S183" s="172">
        <v>0</v>
      </c>
      <c r="T183" s="17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4" t="s">
        <v>195</v>
      </c>
      <c r="AT183" s="174" t="s">
        <v>120</v>
      </c>
      <c r="AU183" s="174" t="s">
        <v>82</v>
      </c>
      <c r="AY183" s="16" t="s">
        <v>117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6" t="s">
        <v>80</v>
      </c>
      <c r="BK183" s="175">
        <f>ROUND(I183*H183,2)</f>
        <v>0</v>
      </c>
      <c r="BL183" s="16" t="s">
        <v>195</v>
      </c>
      <c r="BM183" s="174" t="s">
        <v>281</v>
      </c>
    </row>
    <row r="184" s="2" customFormat="1" ht="24.15" customHeight="1">
      <c r="A184" s="35"/>
      <c r="B184" s="162"/>
      <c r="C184" s="163" t="s">
        <v>282</v>
      </c>
      <c r="D184" s="163" t="s">
        <v>120</v>
      </c>
      <c r="E184" s="164" t="s">
        <v>283</v>
      </c>
      <c r="F184" s="165" t="s">
        <v>284</v>
      </c>
      <c r="G184" s="166" t="s">
        <v>123</v>
      </c>
      <c r="H184" s="167">
        <v>1.3999999999999999</v>
      </c>
      <c r="I184" s="168"/>
      <c r="J184" s="169">
        <f>ROUND(I184*H184,2)</f>
        <v>0</v>
      </c>
      <c r="K184" s="165" t="s">
        <v>124</v>
      </c>
      <c r="L184" s="36"/>
      <c r="M184" s="170" t="s">
        <v>1</v>
      </c>
      <c r="N184" s="171" t="s">
        <v>40</v>
      </c>
      <c r="O184" s="74"/>
      <c r="P184" s="172">
        <f>O184*H184</f>
        <v>0</v>
      </c>
      <c r="Q184" s="172">
        <v>0.00012999999999999999</v>
      </c>
      <c r="R184" s="172">
        <f>Q184*H184</f>
        <v>0.00018199999999999998</v>
      </c>
      <c r="S184" s="172">
        <v>0</v>
      </c>
      <c r="T184" s="17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74" t="s">
        <v>195</v>
      </c>
      <c r="AT184" s="174" t="s">
        <v>120</v>
      </c>
      <c r="AU184" s="174" t="s">
        <v>82</v>
      </c>
      <c r="AY184" s="16" t="s">
        <v>117</v>
      </c>
      <c r="BE184" s="175">
        <f>IF(N184="základní",J184,0)</f>
        <v>0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6" t="s">
        <v>80</v>
      </c>
      <c r="BK184" s="175">
        <f>ROUND(I184*H184,2)</f>
        <v>0</v>
      </c>
      <c r="BL184" s="16" t="s">
        <v>195</v>
      </c>
      <c r="BM184" s="174" t="s">
        <v>285</v>
      </c>
    </row>
    <row r="185" s="2" customFormat="1" ht="24.15" customHeight="1">
      <c r="A185" s="35"/>
      <c r="B185" s="162"/>
      <c r="C185" s="163" t="s">
        <v>286</v>
      </c>
      <c r="D185" s="163" t="s">
        <v>120</v>
      </c>
      <c r="E185" s="164" t="s">
        <v>287</v>
      </c>
      <c r="F185" s="165" t="s">
        <v>288</v>
      </c>
      <c r="G185" s="166" t="s">
        <v>123</v>
      </c>
      <c r="H185" s="167">
        <v>1.3999999999999999</v>
      </c>
      <c r="I185" s="168"/>
      <c r="J185" s="169">
        <f>ROUND(I185*H185,2)</f>
        <v>0</v>
      </c>
      <c r="K185" s="165" t="s">
        <v>124</v>
      </c>
      <c r="L185" s="36"/>
      <c r="M185" s="170" t="s">
        <v>1</v>
      </c>
      <c r="N185" s="171" t="s">
        <v>40</v>
      </c>
      <c r="O185" s="74"/>
      <c r="P185" s="172">
        <f>O185*H185</f>
        <v>0</v>
      </c>
      <c r="Q185" s="172">
        <v>0.00012999999999999999</v>
      </c>
      <c r="R185" s="172">
        <f>Q185*H185</f>
        <v>0.00018199999999999998</v>
      </c>
      <c r="S185" s="172">
        <v>0</v>
      </c>
      <c r="T185" s="17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74" t="s">
        <v>195</v>
      </c>
      <c r="AT185" s="174" t="s">
        <v>120</v>
      </c>
      <c r="AU185" s="174" t="s">
        <v>82</v>
      </c>
      <c r="AY185" s="16" t="s">
        <v>117</v>
      </c>
      <c r="BE185" s="175">
        <f>IF(N185="základní",J185,0)</f>
        <v>0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6" t="s">
        <v>80</v>
      </c>
      <c r="BK185" s="175">
        <f>ROUND(I185*H185,2)</f>
        <v>0</v>
      </c>
      <c r="BL185" s="16" t="s">
        <v>195</v>
      </c>
      <c r="BM185" s="174" t="s">
        <v>289</v>
      </c>
    </row>
    <row r="186" s="12" customFormat="1" ht="22.8" customHeight="1">
      <c r="A186" s="12"/>
      <c r="B186" s="149"/>
      <c r="C186" s="12"/>
      <c r="D186" s="150" t="s">
        <v>74</v>
      </c>
      <c r="E186" s="160" t="s">
        <v>290</v>
      </c>
      <c r="F186" s="160" t="s">
        <v>291</v>
      </c>
      <c r="G186" s="12"/>
      <c r="H186" s="12"/>
      <c r="I186" s="152"/>
      <c r="J186" s="161">
        <f>BK186</f>
        <v>0</v>
      </c>
      <c r="K186" s="12"/>
      <c r="L186" s="149"/>
      <c r="M186" s="154"/>
      <c r="N186" s="155"/>
      <c r="O186" s="155"/>
      <c r="P186" s="156">
        <f>SUM(P187:P191)</f>
        <v>0</v>
      </c>
      <c r="Q186" s="155"/>
      <c r="R186" s="156">
        <f>SUM(R187:R191)</f>
        <v>0.0012167</v>
      </c>
      <c r="S186" s="155"/>
      <c r="T186" s="157">
        <f>SUM(T187:T191)</f>
        <v>0.00016200000000000001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0" t="s">
        <v>82</v>
      </c>
      <c r="AT186" s="158" t="s">
        <v>74</v>
      </c>
      <c r="AU186" s="158" t="s">
        <v>80</v>
      </c>
      <c r="AY186" s="150" t="s">
        <v>117</v>
      </c>
      <c r="BK186" s="159">
        <f>SUM(BK187:BK191)</f>
        <v>0</v>
      </c>
    </row>
    <row r="187" s="2" customFormat="1" ht="21.75" customHeight="1">
      <c r="A187" s="35"/>
      <c r="B187" s="162"/>
      <c r="C187" s="163" t="s">
        <v>292</v>
      </c>
      <c r="D187" s="163" t="s">
        <v>120</v>
      </c>
      <c r="E187" s="164" t="s">
        <v>293</v>
      </c>
      <c r="F187" s="165" t="s">
        <v>294</v>
      </c>
      <c r="G187" s="166" t="s">
        <v>123</v>
      </c>
      <c r="H187" s="167">
        <v>5.4000000000000004</v>
      </c>
      <c r="I187" s="168"/>
      <c r="J187" s="169">
        <f>ROUND(I187*H187,2)</f>
        <v>0</v>
      </c>
      <c r="K187" s="165" t="s">
        <v>124</v>
      </c>
      <c r="L187" s="36"/>
      <c r="M187" s="170" t="s">
        <v>1</v>
      </c>
      <c r="N187" s="171" t="s">
        <v>40</v>
      </c>
      <c r="O187" s="74"/>
      <c r="P187" s="172">
        <f>O187*H187</f>
        <v>0</v>
      </c>
      <c r="Q187" s="172">
        <v>0</v>
      </c>
      <c r="R187" s="172">
        <f>Q187*H187</f>
        <v>0</v>
      </c>
      <c r="S187" s="172">
        <v>3.0000000000000001E-05</v>
      </c>
      <c r="T187" s="173">
        <f>S187*H187</f>
        <v>0.00016200000000000001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4" t="s">
        <v>195</v>
      </c>
      <c r="AT187" s="174" t="s">
        <v>120</v>
      </c>
      <c r="AU187" s="174" t="s">
        <v>82</v>
      </c>
      <c r="AY187" s="16" t="s">
        <v>117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6" t="s">
        <v>80</v>
      </c>
      <c r="BK187" s="175">
        <f>ROUND(I187*H187,2)</f>
        <v>0</v>
      </c>
      <c r="BL187" s="16" t="s">
        <v>195</v>
      </c>
      <c r="BM187" s="174" t="s">
        <v>295</v>
      </c>
    </row>
    <row r="188" s="13" customFormat="1">
      <c r="A188" s="13"/>
      <c r="B188" s="176"/>
      <c r="C188" s="13"/>
      <c r="D188" s="177" t="s">
        <v>127</v>
      </c>
      <c r="E188" s="178" t="s">
        <v>1</v>
      </c>
      <c r="F188" s="179" t="s">
        <v>296</v>
      </c>
      <c r="G188" s="13"/>
      <c r="H188" s="180">
        <v>5.4000000000000004</v>
      </c>
      <c r="I188" s="181"/>
      <c r="J188" s="13"/>
      <c r="K188" s="13"/>
      <c r="L188" s="176"/>
      <c r="M188" s="182"/>
      <c r="N188" s="183"/>
      <c r="O188" s="183"/>
      <c r="P188" s="183"/>
      <c r="Q188" s="183"/>
      <c r="R188" s="183"/>
      <c r="S188" s="183"/>
      <c r="T188" s="18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78" t="s">
        <v>127</v>
      </c>
      <c r="AU188" s="178" t="s">
        <v>82</v>
      </c>
      <c r="AV188" s="13" t="s">
        <v>82</v>
      </c>
      <c r="AW188" s="13" t="s">
        <v>32</v>
      </c>
      <c r="AX188" s="13" t="s">
        <v>80</v>
      </c>
      <c r="AY188" s="178" t="s">
        <v>117</v>
      </c>
    </row>
    <row r="189" s="2" customFormat="1" ht="16.5" customHeight="1">
      <c r="A189" s="35"/>
      <c r="B189" s="162"/>
      <c r="C189" s="186" t="s">
        <v>297</v>
      </c>
      <c r="D189" s="186" t="s">
        <v>298</v>
      </c>
      <c r="E189" s="187" t="s">
        <v>299</v>
      </c>
      <c r="F189" s="188" t="s">
        <v>300</v>
      </c>
      <c r="G189" s="189" t="s">
        <v>123</v>
      </c>
      <c r="H189" s="190">
        <v>5.6699999999999999</v>
      </c>
      <c r="I189" s="191"/>
      <c r="J189" s="192">
        <f>ROUND(I189*H189,2)</f>
        <v>0</v>
      </c>
      <c r="K189" s="188" t="s">
        <v>124</v>
      </c>
      <c r="L189" s="193"/>
      <c r="M189" s="194" t="s">
        <v>1</v>
      </c>
      <c r="N189" s="195" t="s">
        <v>40</v>
      </c>
      <c r="O189" s="74"/>
      <c r="P189" s="172">
        <f>O189*H189</f>
        <v>0</v>
      </c>
      <c r="Q189" s="172">
        <v>1.0000000000000001E-05</v>
      </c>
      <c r="R189" s="172">
        <f>Q189*H189</f>
        <v>5.6700000000000003E-05</v>
      </c>
      <c r="S189" s="172">
        <v>0</v>
      </c>
      <c r="T189" s="17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74" t="s">
        <v>273</v>
      </c>
      <c r="AT189" s="174" t="s">
        <v>298</v>
      </c>
      <c r="AU189" s="174" t="s">
        <v>82</v>
      </c>
      <c r="AY189" s="16" t="s">
        <v>117</v>
      </c>
      <c r="BE189" s="175">
        <f>IF(N189="základní",J189,0)</f>
        <v>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6" t="s">
        <v>80</v>
      </c>
      <c r="BK189" s="175">
        <f>ROUND(I189*H189,2)</f>
        <v>0</v>
      </c>
      <c r="BL189" s="16" t="s">
        <v>195</v>
      </c>
      <c r="BM189" s="174" t="s">
        <v>301</v>
      </c>
    </row>
    <row r="190" s="13" customFormat="1">
      <c r="A190" s="13"/>
      <c r="B190" s="176"/>
      <c r="C190" s="13"/>
      <c r="D190" s="177" t="s">
        <v>127</v>
      </c>
      <c r="E190" s="13"/>
      <c r="F190" s="179" t="s">
        <v>302</v>
      </c>
      <c r="G190" s="13"/>
      <c r="H190" s="180">
        <v>5.6699999999999999</v>
      </c>
      <c r="I190" s="181"/>
      <c r="J190" s="13"/>
      <c r="K190" s="13"/>
      <c r="L190" s="176"/>
      <c r="M190" s="182"/>
      <c r="N190" s="183"/>
      <c r="O190" s="183"/>
      <c r="P190" s="183"/>
      <c r="Q190" s="183"/>
      <c r="R190" s="183"/>
      <c r="S190" s="183"/>
      <c r="T190" s="18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78" t="s">
        <v>127</v>
      </c>
      <c r="AU190" s="178" t="s">
        <v>82</v>
      </c>
      <c r="AV190" s="13" t="s">
        <v>82</v>
      </c>
      <c r="AW190" s="13" t="s">
        <v>3</v>
      </c>
      <c r="AX190" s="13" t="s">
        <v>80</v>
      </c>
      <c r="AY190" s="178" t="s">
        <v>117</v>
      </c>
    </row>
    <row r="191" s="2" customFormat="1" ht="16.5" customHeight="1">
      <c r="A191" s="35"/>
      <c r="B191" s="162"/>
      <c r="C191" s="163" t="s">
        <v>303</v>
      </c>
      <c r="D191" s="163" t="s">
        <v>120</v>
      </c>
      <c r="E191" s="164" t="s">
        <v>304</v>
      </c>
      <c r="F191" s="165" t="s">
        <v>305</v>
      </c>
      <c r="G191" s="166" t="s">
        <v>136</v>
      </c>
      <c r="H191" s="167">
        <v>4</v>
      </c>
      <c r="I191" s="168"/>
      <c r="J191" s="169">
        <f>ROUND(I191*H191,2)</f>
        <v>0</v>
      </c>
      <c r="K191" s="165" t="s">
        <v>1</v>
      </c>
      <c r="L191" s="36"/>
      <c r="M191" s="170" t="s">
        <v>1</v>
      </c>
      <c r="N191" s="171" t="s">
        <v>40</v>
      </c>
      <c r="O191" s="74"/>
      <c r="P191" s="172">
        <f>O191*H191</f>
        <v>0</v>
      </c>
      <c r="Q191" s="172">
        <v>0.00029</v>
      </c>
      <c r="R191" s="172">
        <f>Q191*H191</f>
        <v>0.00116</v>
      </c>
      <c r="S191" s="172">
        <v>0</v>
      </c>
      <c r="T191" s="17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4" t="s">
        <v>195</v>
      </c>
      <c r="AT191" s="174" t="s">
        <v>120</v>
      </c>
      <c r="AU191" s="174" t="s">
        <v>82</v>
      </c>
      <c r="AY191" s="16" t="s">
        <v>117</v>
      </c>
      <c r="BE191" s="175">
        <f>IF(N191="základní",J191,0)</f>
        <v>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6" t="s">
        <v>80</v>
      </c>
      <c r="BK191" s="175">
        <f>ROUND(I191*H191,2)</f>
        <v>0</v>
      </c>
      <c r="BL191" s="16" t="s">
        <v>195</v>
      </c>
      <c r="BM191" s="174" t="s">
        <v>306</v>
      </c>
    </row>
    <row r="192" s="12" customFormat="1" ht="25.92" customHeight="1">
      <c r="A192" s="12"/>
      <c r="B192" s="149"/>
      <c r="C192" s="12"/>
      <c r="D192" s="150" t="s">
        <v>74</v>
      </c>
      <c r="E192" s="151" t="s">
        <v>307</v>
      </c>
      <c r="F192" s="151" t="s">
        <v>308</v>
      </c>
      <c r="G192" s="12"/>
      <c r="H192" s="12"/>
      <c r="I192" s="152"/>
      <c r="J192" s="153">
        <f>BK192</f>
        <v>0</v>
      </c>
      <c r="K192" s="12"/>
      <c r="L192" s="149"/>
      <c r="M192" s="154"/>
      <c r="N192" s="155"/>
      <c r="O192" s="155"/>
      <c r="P192" s="156">
        <f>P193+P195</f>
        <v>0</v>
      </c>
      <c r="Q192" s="155"/>
      <c r="R192" s="156">
        <f>R193+R195</f>
        <v>0</v>
      </c>
      <c r="S192" s="155"/>
      <c r="T192" s="157">
        <f>T193+T195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0" t="s">
        <v>141</v>
      </c>
      <c r="AT192" s="158" t="s">
        <v>74</v>
      </c>
      <c r="AU192" s="158" t="s">
        <v>75</v>
      </c>
      <c r="AY192" s="150" t="s">
        <v>117</v>
      </c>
      <c r="BK192" s="159">
        <f>BK193+BK195</f>
        <v>0</v>
      </c>
    </row>
    <row r="193" s="12" customFormat="1" ht="22.8" customHeight="1">
      <c r="A193" s="12"/>
      <c r="B193" s="149"/>
      <c r="C193" s="12"/>
      <c r="D193" s="150" t="s">
        <v>74</v>
      </c>
      <c r="E193" s="160" t="s">
        <v>309</v>
      </c>
      <c r="F193" s="160" t="s">
        <v>310</v>
      </c>
      <c r="G193" s="12"/>
      <c r="H193" s="12"/>
      <c r="I193" s="152"/>
      <c r="J193" s="161">
        <f>BK193</f>
        <v>0</v>
      </c>
      <c r="K193" s="12"/>
      <c r="L193" s="149"/>
      <c r="M193" s="154"/>
      <c r="N193" s="155"/>
      <c r="O193" s="155"/>
      <c r="P193" s="156">
        <f>P194</f>
        <v>0</v>
      </c>
      <c r="Q193" s="155"/>
      <c r="R193" s="156">
        <f>R194</f>
        <v>0</v>
      </c>
      <c r="S193" s="155"/>
      <c r="T193" s="157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0" t="s">
        <v>141</v>
      </c>
      <c r="AT193" s="158" t="s">
        <v>74</v>
      </c>
      <c r="AU193" s="158" t="s">
        <v>80</v>
      </c>
      <c r="AY193" s="150" t="s">
        <v>117</v>
      </c>
      <c r="BK193" s="159">
        <f>BK194</f>
        <v>0</v>
      </c>
    </row>
    <row r="194" s="2" customFormat="1" ht="16.5" customHeight="1">
      <c r="A194" s="35"/>
      <c r="B194" s="162"/>
      <c r="C194" s="163" t="s">
        <v>311</v>
      </c>
      <c r="D194" s="163" t="s">
        <v>120</v>
      </c>
      <c r="E194" s="164" t="s">
        <v>312</v>
      </c>
      <c r="F194" s="165" t="s">
        <v>313</v>
      </c>
      <c r="G194" s="166" t="s">
        <v>174</v>
      </c>
      <c r="H194" s="167">
        <v>1</v>
      </c>
      <c r="I194" s="168"/>
      <c r="J194" s="169">
        <f>ROUND(I194*H194,2)</f>
        <v>0</v>
      </c>
      <c r="K194" s="165" t="s">
        <v>124</v>
      </c>
      <c r="L194" s="36"/>
      <c r="M194" s="170" t="s">
        <v>1</v>
      </c>
      <c r="N194" s="171" t="s">
        <v>40</v>
      </c>
      <c r="O194" s="74"/>
      <c r="P194" s="172">
        <f>O194*H194</f>
        <v>0</v>
      </c>
      <c r="Q194" s="172">
        <v>0</v>
      </c>
      <c r="R194" s="172">
        <f>Q194*H194</f>
        <v>0</v>
      </c>
      <c r="S194" s="172">
        <v>0</v>
      </c>
      <c r="T194" s="17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4" t="s">
        <v>314</v>
      </c>
      <c r="AT194" s="174" t="s">
        <v>120</v>
      </c>
      <c r="AU194" s="174" t="s">
        <v>82</v>
      </c>
      <c r="AY194" s="16" t="s">
        <v>117</v>
      </c>
      <c r="BE194" s="175">
        <f>IF(N194="základní",J194,0)</f>
        <v>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6" t="s">
        <v>80</v>
      </c>
      <c r="BK194" s="175">
        <f>ROUND(I194*H194,2)</f>
        <v>0</v>
      </c>
      <c r="BL194" s="16" t="s">
        <v>314</v>
      </c>
      <c r="BM194" s="174" t="s">
        <v>315</v>
      </c>
    </row>
    <row r="195" s="12" customFormat="1" ht="22.8" customHeight="1">
      <c r="A195" s="12"/>
      <c r="B195" s="149"/>
      <c r="C195" s="12"/>
      <c r="D195" s="150" t="s">
        <v>74</v>
      </c>
      <c r="E195" s="160" t="s">
        <v>316</v>
      </c>
      <c r="F195" s="160" t="s">
        <v>317</v>
      </c>
      <c r="G195" s="12"/>
      <c r="H195" s="12"/>
      <c r="I195" s="152"/>
      <c r="J195" s="161">
        <f>BK195</f>
        <v>0</v>
      </c>
      <c r="K195" s="12"/>
      <c r="L195" s="149"/>
      <c r="M195" s="154"/>
      <c r="N195" s="155"/>
      <c r="O195" s="155"/>
      <c r="P195" s="156">
        <f>P196</f>
        <v>0</v>
      </c>
      <c r="Q195" s="155"/>
      <c r="R195" s="156">
        <f>R196</f>
        <v>0</v>
      </c>
      <c r="S195" s="155"/>
      <c r="T195" s="157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0" t="s">
        <v>141</v>
      </c>
      <c r="AT195" s="158" t="s">
        <v>74</v>
      </c>
      <c r="AU195" s="158" t="s">
        <v>80</v>
      </c>
      <c r="AY195" s="150" t="s">
        <v>117</v>
      </c>
      <c r="BK195" s="159">
        <f>BK196</f>
        <v>0</v>
      </c>
    </row>
    <row r="196" s="2" customFormat="1" ht="16.5" customHeight="1">
      <c r="A196" s="35"/>
      <c r="B196" s="162"/>
      <c r="C196" s="163" t="s">
        <v>318</v>
      </c>
      <c r="D196" s="163" t="s">
        <v>120</v>
      </c>
      <c r="E196" s="164" t="s">
        <v>319</v>
      </c>
      <c r="F196" s="165" t="s">
        <v>320</v>
      </c>
      <c r="G196" s="166" t="s">
        <v>174</v>
      </c>
      <c r="H196" s="167">
        <v>1</v>
      </c>
      <c r="I196" s="168"/>
      <c r="J196" s="169">
        <f>ROUND(I196*H196,2)</f>
        <v>0</v>
      </c>
      <c r="K196" s="165" t="s">
        <v>124</v>
      </c>
      <c r="L196" s="36"/>
      <c r="M196" s="196" t="s">
        <v>1</v>
      </c>
      <c r="N196" s="197" t="s">
        <v>40</v>
      </c>
      <c r="O196" s="198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4" t="s">
        <v>314</v>
      </c>
      <c r="AT196" s="174" t="s">
        <v>120</v>
      </c>
      <c r="AU196" s="174" t="s">
        <v>82</v>
      </c>
      <c r="AY196" s="16" t="s">
        <v>117</v>
      </c>
      <c r="BE196" s="175">
        <f>IF(N196="základní",J196,0)</f>
        <v>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6" t="s">
        <v>80</v>
      </c>
      <c r="BK196" s="175">
        <f>ROUND(I196*H196,2)</f>
        <v>0</v>
      </c>
      <c r="BL196" s="16" t="s">
        <v>314</v>
      </c>
      <c r="BM196" s="174" t="s">
        <v>321</v>
      </c>
    </row>
    <row r="197" s="2" customFormat="1" ht="6.96" customHeight="1">
      <c r="A197" s="35"/>
      <c r="B197" s="57"/>
      <c r="C197" s="58"/>
      <c r="D197" s="58"/>
      <c r="E197" s="58"/>
      <c r="F197" s="58"/>
      <c r="G197" s="58"/>
      <c r="H197" s="58"/>
      <c r="I197" s="58"/>
      <c r="J197" s="58"/>
      <c r="K197" s="58"/>
      <c r="L197" s="36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autoFilter ref="C124:K196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2025-07-29T19:14:38Z</dcterms:created>
  <dcterms:modified xsi:type="dcterms:W3CDTF">2025-07-29T19:14:38Z</dcterms:modified>
</cp:coreProperties>
</file>